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16 MBAF\"/>
    </mc:Choice>
  </mc:AlternateContent>
  <bookViews>
    <workbookView xWindow="720" yWindow="2460" windowWidth="17955" windowHeight="9435"/>
  </bookViews>
  <sheets>
    <sheet name="Appendix C 2014 MBAF" sheetId="1" r:id="rId1"/>
    <sheet name="Appendix C 2014 MFAF" sheetId="2" r:id="rId2"/>
    <sheet name="Appendix C 2014 Job Creation" sheetId="3" r:id="rId3"/>
    <sheet name="Appendix C 2014 MN Expansion" sheetId="4" r:id="rId4"/>
  </sheets>
  <calcPr calcId="152511"/>
</workbook>
</file>

<file path=xl/calcChain.xml><?xml version="1.0" encoding="utf-8"?>
<calcChain xmlns="http://schemas.openxmlformats.org/spreadsheetml/2006/main">
  <c r="D4" i="4" l="1"/>
  <c r="L4" i="4" l="1"/>
  <c r="K4" i="4"/>
  <c r="J4" i="4"/>
  <c r="I4" i="4"/>
  <c r="H4" i="4"/>
  <c r="G4" i="4"/>
  <c r="E4" i="4"/>
  <c r="R25" i="3" l="1"/>
  <c r="Q25" i="3"/>
  <c r="O25" i="3"/>
  <c r="N25" i="3"/>
  <c r="M25" i="3"/>
  <c r="K25" i="3"/>
  <c r="J25" i="3"/>
  <c r="L25" i="3" s="1"/>
  <c r="I25" i="3"/>
  <c r="G25" i="3"/>
  <c r="F25" i="3"/>
  <c r="E25" i="3"/>
  <c r="D25" i="3"/>
  <c r="L24" i="3"/>
  <c r="L23" i="3"/>
  <c r="P22" i="3"/>
  <c r="L22" i="3"/>
  <c r="P21" i="3"/>
  <c r="L21" i="3"/>
  <c r="P20" i="3"/>
  <c r="L20" i="3"/>
  <c r="P19" i="3"/>
  <c r="L19" i="3"/>
  <c r="P18" i="3"/>
  <c r="L18" i="3"/>
  <c r="P17" i="3"/>
  <c r="L17" i="3"/>
  <c r="L16" i="3"/>
  <c r="P15" i="3"/>
  <c r="L15" i="3"/>
  <c r="P14" i="3"/>
  <c r="L14" i="3"/>
  <c r="P13" i="3"/>
  <c r="L13" i="3"/>
  <c r="P12" i="3"/>
  <c r="L12" i="3"/>
  <c r="P11" i="3"/>
  <c r="L11" i="3"/>
  <c r="P10" i="3"/>
  <c r="L10" i="3"/>
  <c r="P9" i="3"/>
  <c r="L9" i="3"/>
  <c r="P8" i="3"/>
  <c r="L8" i="3"/>
  <c r="P7" i="3"/>
  <c r="L7" i="3"/>
  <c r="P6" i="3"/>
  <c r="L6" i="3"/>
  <c r="L5" i="3"/>
  <c r="P4" i="3"/>
  <c r="L4" i="3"/>
  <c r="P3" i="3"/>
  <c r="L3" i="3"/>
  <c r="P2" i="3"/>
  <c r="P25" i="3" s="1"/>
  <c r="L2" i="3"/>
  <c r="D49" i="1" l="1"/>
  <c r="E57" i="1"/>
  <c r="E53" i="1"/>
  <c r="C49" i="1"/>
  <c r="E36" i="1" l="1"/>
  <c r="E32" i="1"/>
  <c r="G4" i="2" l="1"/>
  <c r="G12" i="2" l="1"/>
  <c r="G11" i="2"/>
  <c r="G10" i="2"/>
  <c r="G9" i="2"/>
  <c r="G8" i="2"/>
  <c r="G7" i="2"/>
  <c r="G6" i="2"/>
  <c r="G5" i="2"/>
  <c r="G3" i="2"/>
  <c r="G2" i="2"/>
  <c r="F13" i="2" l="1"/>
  <c r="E13" i="2"/>
  <c r="G13" i="2" l="1"/>
  <c r="E26" i="2"/>
  <c r="E21" i="2"/>
  <c r="E16" i="2"/>
  <c r="D13" i="2"/>
  <c r="C29" i="1" l="1"/>
  <c r="E37" i="1"/>
  <c r="E33" i="1"/>
  <c r="E27" i="2" l="1"/>
  <c r="E22" i="2"/>
  <c r="E17" i="2"/>
  <c r="D29" i="1" l="1"/>
  <c r="E58" i="1" l="1"/>
  <c r="F56" i="1" s="1"/>
  <c r="E54" i="1"/>
  <c r="F52" i="1" l="1"/>
  <c r="F53" i="1"/>
  <c r="F57" i="1"/>
  <c r="F58" i="1" s="1"/>
  <c r="F54" i="1" l="1"/>
  <c r="E23" i="2" l="1"/>
  <c r="F22" i="2" s="1"/>
  <c r="E18" i="2"/>
  <c r="F17" i="2" s="1"/>
  <c r="E28" i="2"/>
  <c r="F27" i="2" s="1"/>
  <c r="F26" i="2" l="1"/>
  <c r="F28" i="2" s="1"/>
  <c r="F16" i="2"/>
  <c r="F18" i="2" s="1"/>
  <c r="F21" i="2"/>
  <c r="F23" i="2" s="1"/>
  <c r="E38" i="1" l="1"/>
  <c r="F36" i="1" s="1"/>
  <c r="E34" i="1"/>
  <c r="F33" i="1" s="1"/>
  <c r="F37" i="1" l="1"/>
  <c r="F38" i="1" s="1"/>
  <c r="F32" i="1"/>
  <c r="F34" i="1" s="1"/>
</calcChain>
</file>

<file path=xl/sharedStrings.xml><?xml version="1.0" encoding="utf-8"?>
<sst xmlns="http://schemas.openxmlformats.org/spreadsheetml/2006/main" count="333" uniqueCount="189">
  <si>
    <t>Report Year*</t>
  </si>
  <si>
    <t>Grantor Name</t>
  </si>
  <si>
    <t>Total Dollar</t>
  </si>
  <si>
    <t>Goals Achieved</t>
  </si>
  <si>
    <t>Yes</t>
  </si>
  <si>
    <t>No</t>
  </si>
  <si>
    <t>* Note:  Report year indicates the year the latest report received by DEED from the grantor.</t>
  </si>
  <si>
    <t>Total</t>
  </si>
  <si>
    <t>Goal Achieved</t>
  </si>
  <si>
    <t>Public Percentage</t>
  </si>
  <si>
    <t>Sherburne County</t>
  </si>
  <si>
    <t>UMA Properties</t>
  </si>
  <si>
    <t>Duluth EDA</t>
  </si>
  <si>
    <t>HDPE Supply</t>
  </si>
  <si>
    <t>Iron Range Resources and Rehabilitation Board</t>
  </si>
  <si>
    <t>Iron Range Reservation Center</t>
  </si>
  <si>
    <t>S&amp;B LLC Biomatrix</t>
  </si>
  <si>
    <t>Scott County</t>
  </si>
  <si>
    <t>Entrust Datacard</t>
  </si>
  <si>
    <t>Shutterfly, Inc</t>
  </si>
  <si>
    <t>Shakopee, City of</t>
  </si>
  <si>
    <t>St. Paul Port Authority</t>
  </si>
  <si>
    <t>Pearson Candy Company</t>
  </si>
  <si>
    <t>Rochester, City of</t>
  </si>
  <si>
    <t>Ambient Clinical Analytics</t>
  </si>
  <si>
    <t>Pier B Holdings LLC</t>
  </si>
  <si>
    <t>Elk River, City of</t>
  </si>
  <si>
    <t>Preferred Powder</t>
  </si>
  <si>
    <t>Orluck Industries Inc</t>
  </si>
  <si>
    <t>Chatfield, City of</t>
  </si>
  <si>
    <t>EZ Fabricating Inc</t>
  </si>
  <si>
    <t>Brooklyn Park EDA</t>
  </si>
  <si>
    <t>United Properties Investment LLC</t>
  </si>
  <si>
    <t>Wanamingo, City of</t>
  </si>
  <si>
    <t>Maple Island Inc</t>
  </si>
  <si>
    <t>Hawley, City of</t>
  </si>
  <si>
    <t>PROfutt Limited Partnership</t>
  </si>
  <si>
    <t>Howard Lake, City of</t>
  </si>
  <si>
    <t>Emarcor Properties LLC</t>
  </si>
  <si>
    <t>Marshall, City of</t>
  </si>
  <si>
    <t>Action Manufacturing Inc</t>
  </si>
  <si>
    <t>Sportech Inc</t>
  </si>
  <si>
    <t>Rogers, City of</t>
  </si>
  <si>
    <t>FedEx Ground Packaging System Inc</t>
  </si>
  <si>
    <t>Liberty Property Development Corporation</t>
  </si>
  <si>
    <t>Dayton, City of</t>
  </si>
  <si>
    <t>North Mankato Port Authority</t>
  </si>
  <si>
    <t>D &amp; K Powder Coating LLC</t>
  </si>
  <si>
    <t>Hermantown EDA</t>
  </si>
  <si>
    <t>Express Investors of Duluth LLC</t>
  </si>
  <si>
    <t>Carver County CDA</t>
  </si>
  <si>
    <t>Beckman Coulter Inc</t>
  </si>
  <si>
    <t>Granite Falls, City of</t>
  </si>
  <si>
    <t>Granite Falls Redi-Mix</t>
  </si>
  <si>
    <t>South St. Paul HRA</t>
  </si>
  <si>
    <t xml:space="preserve">TEM Properties LLC/Mathias Die Co </t>
  </si>
  <si>
    <t>Moorhead, City of</t>
  </si>
  <si>
    <t>FMM LLP Leasing to D &amp; M Industries Inc</t>
  </si>
  <si>
    <t>K-SKAT LLC dba Skatvold Family Dentistry</t>
  </si>
  <si>
    <t>Luxsun Investments LLC</t>
  </si>
  <si>
    <t>Oeluck Inc dba Moorhead Billiards &amp; Rail Café</t>
  </si>
  <si>
    <t>Liquidcool Solutions</t>
  </si>
  <si>
    <t>Repetix dba Go Root</t>
  </si>
  <si>
    <t>Redwood Falls, City of</t>
  </si>
  <si>
    <t>Daktronics Inc</t>
  </si>
  <si>
    <t>Preston, City of</t>
  </si>
  <si>
    <t>Bluff Country Industries</t>
  </si>
  <si>
    <t>Preston Dairy and Farm</t>
  </si>
  <si>
    <t>Willmar, City of</t>
  </si>
  <si>
    <t>Jennie-O-Turkey Store</t>
  </si>
  <si>
    <t>Xcede Technologies, Inc</t>
  </si>
  <si>
    <t>8th Street Retail Center LLC</t>
  </si>
  <si>
    <t>SuperValue Holdings Inc.</t>
  </si>
  <si>
    <t>Mora, City of</t>
  </si>
  <si>
    <t>Northland Process Piping, Inc.</t>
  </si>
  <si>
    <t>Business City</t>
  </si>
  <si>
    <t>Business County</t>
  </si>
  <si>
    <t>Designation Date</t>
  </si>
  <si>
    <t>Job Creation Award</t>
  </si>
  <si>
    <t>Capital Investment Rebate</t>
  </si>
  <si>
    <t>Job Creation Amount Awarded</t>
  </si>
  <si>
    <t>NAICS Sector Code</t>
  </si>
  <si>
    <t>Projected Average Wage</t>
  </si>
  <si>
    <t>Projected Average Benefit</t>
  </si>
  <si>
    <t>Projected Total Wage</t>
  </si>
  <si>
    <t>Actual Average Wage</t>
  </si>
  <si>
    <t>Actual Average Benefit</t>
  </si>
  <si>
    <t>Actual Total Wage</t>
  </si>
  <si>
    <t>Bayport</t>
  </si>
  <si>
    <t>Washington</t>
  </si>
  <si>
    <t>Andersen Corporation</t>
  </si>
  <si>
    <t>31-33	Manufacturing</t>
  </si>
  <si>
    <t>Brooklyn Park</t>
  </si>
  <si>
    <t>Hennepin</t>
  </si>
  <si>
    <t>42	Wholesale Trade</t>
  </si>
  <si>
    <t>Null</t>
  </si>
  <si>
    <t>Chanhassen</t>
  </si>
  <si>
    <t>Carver</t>
  </si>
  <si>
    <t>Federal Package Network Inc</t>
  </si>
  <si>
    <t>Chaska</t>
  </si>
  <si>
    <t>Super Radiator Coils</t>
  </si>
  <si>
    <t>Cottonwood</t>
  </si>
  <si>
    <t>Lyon</t>
  </si>
  <si>
    <t>North Star Mutual Insurance Company</t>
  </si>
  <si>
    <t>52	Finance and Insurance</t>
  </si>
  <si>
    <t>Dilworth</t>
  </si>
  <si>
    <t>Clay</t>
  </si>
  <si>
    <t>Axis Clinicals, LLC</t>
  </si>
  <si>
    <t>62	Health Care and Social Assistance</t>
  </si>
  <si>
    <t>Eagan</t>
  </si>
  <si>
    <t>Dakota</t>
  </si>
  <si>
    <t>DataBank Holdings LP</t>
  </si>
  <si>
    <t>51	Information</t>
  </si>
  <si>
    <t>Farmington</t>
  </si>
  <si>
    <t>Glencoe</t>
  </si>
  <si>
    <t>McLeod</t>
  </si>
  <si>
    <t>Miller Manufacturing Company</t>
  </si>
  <si>
    <t>Harmony</t>
  </si>
  <si>
    <t>Houston</t>
  </si>
  <si>
    <t>Lakeville</t>
  </si>
  <si>
    <t>Menasha Packaging Company, LLC</t>
  </si>
  <si>
    <t>Litchfield</t>
  </si>
  <si>
    <t>Meeker</t>
  </si>
  <si>
    <t>Custom Products of Litchfield, Inc</t>
  </si>
  <si>
    <t>Minneapolis</t>
  </si>
  <si>
    <t>DC Group</t>
  </si>
  <si>
    <t>81	Other Servies</t>
  </si>
  <si>
    <t>Unison Comfort Technologies</t>
  </si>
  <si>
    <t>New Brighton</t>
  </si>
  <si>
    <t>Ramsey</t>
  </si>
  <si>
    <t>New London</t>
  </si>
  <si>
    <t>Kandiyohi</t>
  </si>
  <si>
    <t>Rambow Inc</t>
  </si>
  <si>
    <t>Owatonna</t>
  </si>
  <si>
    <t>Steele</t>
  </si>
  <si>
    <t>Daikin Applied Americas</t>
  </si>
  <si>
    <t>Plymouth</t>
  </si>
  <si>
    <t>Polaris Industries Inc</t>
  </si>
  <si>
    <t>Red Wing</t>
  </si>
  <si>
    <t>Goodhue</t>
  </si>
  <si>
    <t>Capital Safety</t>
  </si>
  <si>
    <t>St. Cloud</t>
  </si>
  <si>
    <t>Stearns</t>
  </si>
  <si>
    <t>Park Industries Inc</t>
  </si>
  <si>
    <t>St. Paul</t>
  </si>
  <si>
    <t>Heraeus Medical Components LLC</t>
  </si>
  <si>
    <t>Stewartville</t>
  </si>
  <si>
    <t>Olmsted</t>
  </si>
  <si>
    <t>Halcon Corporation</t>
  </si>
  <si>
    <t>Actual New Full-time Jobs</t>
  </si>
  <si>
    <t>Wurth Adams Nut and Bolt Company</t>
  </si>
  <si>
    <t>Perbix Machine Company Inc</t>
  </si>
  <si>
    <t>Valmont Industries Inc</t>
  </si>
  <si>
    <t>Harmony Enterprises Inc</t>
  </si>
  <si>
    <t>Cardiovascular Systems Inc</t>
  </si>
  <si>
    <t>Approval  Date</t>
  </si>
  <si>
    <t>NAICS Code</t>
  </si>
  <si>
    <t>FTEs at time of application at facility</t>
  </si>
  <si>
    <t>Projected FTEs created within three years at facility</t>
  </si>
  <si>
    <t xml:space="preserve">Projected  Average Wage (including benefits) </t>
  </si>
  <si>
    <t>Actual FTEs created to date at facility</t>
  </si>
  <si>
    <t>Actual Average Wage (including benefits)</t>
  </si>
  <si>
    <t>Worthington</t>
  </si>
  <si>
    <t>Nobles</t>
  </si>
  <si>
    <t>PurNet Inc</t>
  </si>
  <si>
    <t>62 Health Care and Social Assistance</t>
  </si>
  <si>
    <t>Redwood Falls</t>
  </si>
  <si>
    <t>Redwood</t>
  </si>
  <si>
    <t>Step Saver Inc</t>
  </si>
  <si>
    <t>48 Transportation and Warehousing</t>
  </si>
  <si>
    <t>Note:  FTE = Full-time equivalent on an annual basis is equal to 2,080 hours per employee.</t>
  </si>
  <si>
    <t>Blank</t>
  </si>
  <si>
    <t>Summary of 2014 Non-JOBZ Financial Assistance Agreements Reported in 2016</t>
  </si>
  <si>
    <t>Recipient</t>
  </si>
  <si>
    <t>Project Goals Achieved</t>
  </si>
  <si>
    <t>Total Dollar Value Project Goals Achieved</t>
  </si>
  <si>
    <t>Total Project Budget</t>
  </si>
  <si>
    <t>Total Project Budget (All Public and Private Sources) Goals Achieved</t>
  </si>
  <si>
    <r>
      <t xml:space="preserve">Projected New Full-time Jobs </t>
    </r>
    <r>
      <rPr>
        <b/>
        <vertAlign val="superscript"/>
        <sz val="11"/>
        <rFont val="Arial"/>
        <family val="2"/>
      </rPr>
      <t>1</t>
    </r>
  </si>
  <si>
    <r>
      <t>Projected Eligible Costs</t>
    </r>
    <r>
      <rPr>
        <b/>
        <vertAlign val="superscript"/>
        <sz val="11"/>
        <rFont val="Arial"/>
        <family val="2"/>
      </rPr>
      <t>2</t>
    </r>
  </si>
  <si>
    <r>
      <t>Projected Project Total Costs</t>
    </r>
    <r>
      <rPr>
        <b/>
        <vertAlign val="superscript"/>
        <sz val="11"/>
        <rFont val="Arial"/>
        <family val="2"/>
      </rPr>
      <t>3</t>
    </r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</si>
  <si>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New full-time employee means an employee who is expected to work at least 2080 hours annually.</t>
    </r>
  </si>
  <si>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Projected eligible costs include building and site improvements including the purchase and use of construction materials, services and supplies by the qualified Minnesota job creation fund business.</t>
    </r>
  </si>
  <si>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 Projected total costs include the installation and purchases of machinery and equipment by the qualified Minnesota job creation fund business.</t>
    </r>
  </si>
  <si>
    <t>Business Name</t>
  </si>
  <si>
    <r>
      <t>Total Award</t>
    </r>
    <r>
      <rPr>
        <b/>
        <vertAlign val="superscript"/>
        <sz val="11"/>
        <rFont val="Arial"/>
        <family val="2"/>
      </rPr>
      <t>1</t>
    </r>
  </si>
  <si>
    <r>
      <t>Total Projections</t>
    </r>
    <r>
      <rPr>
        <b/>
        <vertAlign val="superscript"/>
        <sz val="11"/>
        <rFont val="Arial"/>
        <family val="2"/>
      </rPr>
      <t>2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</si>
  <si>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Total award = the total value of the seven year sales tax refund received by the qualified business.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</si>
  <si>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Total projections = projected sales tax paid for purchases made by qualified businesses during a seven year period.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</si>
</sst>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&quot;$&quot;#,##0"/>
    <numFmt numFmtId="165" formatCode="0.0%"/>
    <numFmt numFmtId="166" formatCode="&quot;$&quot;#,##0.00"/>
    <numFmt numFmtId="167" formatCode="_([$$-409]* #,##0_);_([$$-409]* \(#,##0\);_([$$-409]* &quot;-&quot;??_);_(@_)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vertAlign val="superscript"/>
      <sz val="11"/>
      <name val="Arial"/>
      <family val="2"/>
    </font>
    <font>
      <vertAlign val="superscript"/>
      <sz val="11"/>
      <color theme="1"/>
      <name val="Arial"/>
      <family val="2"/>
    </font>
    <font>
      <sz val="12"/>
      <name val="Arial"/>
      <family val="2"/>
    </font>
    <font>
      <b/>
      <sz val="11"/>
      <color theme="0"/>
      <name val="Arial"/>
      <family val="2"/>
    </font>
    <font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/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4" fillId="0" borderId="1" xfId="0" applyFont="1" applyBorder="1"/>
    <xf numFmtId="0" fontId="5" fillId="0" borderId="0" xfId="0" applyFont="1"/>
    <xf numFmtId="0" fontId="2" fillId="0" borderId="2" xfId="0" applyFont="1" applyBorder="1"/>
    <xf numFmtId="165" fontId="2" fillId="0" borderId="1" xfId="0" applyNumberFormat="1" applyFont="1" applyBorder="1"/>
    <xf numFmtId="0" fontId="2" fillId="0" borderId="1" xfId="0" applyNumberFormat="1" applyFont="1" applyBorder="1"/>
    <xf numFmtId="0" fontId="3" fillId="0" borderId="0" xfId="0" applyFont="1"/>
    <xf numFmtId="0" fontId="2" fillId="0" borderId="0" xfId="0" applyFont="1"/>
    <xf numFmtId="164" fontId="4" fillId="2" borderId="1" xfId="0" applyNumberFormat="1" applyFont="1" applyFill="1" applyBorder="1"/>
    <xf numFmtId="0" fontId="4" fillId="0" borderId="1" xfId="0" applyFont="1" applyBorder="1" applyAlignment="1">
      <alignment horizontal="center"/>
    </xf>
    <xf numFmtId="0" fontId="3" fillId="0" borderId="3" xfId="0" applyFont="1" applyBorder="1"/>
    <xf numFmtId="164" fontId="2" fillId="0" borderId="3" xfId="0" applyNumberFormat="1" applyFont="1" applyBorder="1"/>
    <xf numFmtId="165" fontId="2" fillId="0" borderId="3" xfId="0" applyNumberFormat="1" applyFont="1" applyBorder="1"/>
    <xf numFmtId="0" fontId="4" fillId="0" borderId="0" xfId="0" applyFont="1" applyBorder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164" fontId="4" fillId="0" borderId="1" xfId="0" applyNumberFormat="1" applyFont="1" applyBorder="1"/>
    <xf numFmtId="164" fontId="4" fillId="0" borderId="1" xfId="0" applyNumberFormat="1" applyFont="1" applyFill="1" applyBorder="1"/>
    <xf numFmtId="165" fontId="4" fillId="0" borderId="1" xfId="0" applyNumberFormat="1" applyFont="1" applyBorder="1"/>
    <xf numFmtId="164" fontId="4" fillId="0" borderId="1" xfId="0" applyNumberFormat="1" applyFont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wrapText="1"/>
    </xf>
    <xf numFmtId="166" fontId="3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/>
    <xf numFmtId="49" fontId="4" fillId="0" borderId="1" xfId="0" applyNumberFormat="1" applyFont="1" applyFill="1" applyBorder="1" applyAlignment="1"/>
    <xf numFmtId="14" fontId="4" fillId="0" borderId="1" xfId="0" applyNumberFormat="1" applyFont="1" applyFill="1" applyBorder="1"/>
    <xf numFmtId="3" fontId="4" fillId="0" borderId="1" xfId="0" applyNumberFormat="1" applyFont="1" applyFill="1" applyBorder="1"/>
    <xf numFmtId="166" fontId="4" fillId="0" borderId="1" xfId="0" applyNumberFormat="1" applyFont="1" applyFill="1" applyBorder="1"/>
    <xf numFmtId="167" fontId="4" fillId="0" borderId="1" xfId="0" applyNumberFormat="1" applyFont="1" applyFill="1" applyBorder="1"/>
    <xf numFmtId="44" fontId="4" fillId="0" borderId="1" xfId="0" applyNumberFormat="1" applyFont="1" applyFill="1" applyBorder="1" applyAlignment="1">
      <alignment horizontal="right"/>
    </xf>
    <xf numFmtId="0" fontId="6" fillId="0" borderId="1" xfId="0" applyFont="1" applyFill="1" applyBorder="1"/>
    <xf numFmtId="0" fontId="2" fillId="0" borderId="1" xfId="0" applyFont="1" applyFill="1" applyBorder="1"/>
    <xf numFmtId="164" fontId="2" fillId="0" borderId="1" xfId="0" applyNumberFormat="1" applyFont="1" applyFill="1" applyBorder="1"/>
    <xf numFmtId="3" fontId="2" fillId="0" borderId="1" xfId="0" applyNumberFormat="1" applyFont="1" applyFill="1" applyBorder="1"/>
    <xf numFmtId="166" fontId="2" fillId="0" borderId="1" xfId="0" applyNumberFormat="1" applyFont="1" applyFill="1" applyBorder="1"/>
    <xf numFmtId="167" fontId="2" fillId="0" borderId="1" xfId="0" applyNumberFormat="1" applyFont="1" applyBorder="1"/>
    <xf numFmtId="167" fontId="2" fillId="0" borderId="1" xfId="0" applyNumberFormat="1" applyFont="1" applyFill="1" applyBorder="1"/>
    <xf numFmtId="49" fontId="4" fillId="0" borderId="0" xfId="0" applyNumberFormat="1" applyFont="1" applyFill="1" applyBorder="1"/>
    <xf numFmtId="164" fontId="4" fillId="0" borderId="0" xfId="0" applyNumberFormat="1" applyFont="1"/>
    <xf numFmtId="49" fontId="4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5" fillId="0" borderId="1" xfId="0" applyNumberFormat="1" applyFont="1" applyFill="1" applyBorder="1"/>
    <xf numFmtId="49" fontId="5" fillId="0" borderId="1" xfId="0" applyNumberFormat="1" applyFont="1" applyFill="1" applyBorder="1" applyAlignment="1"/>
    <xf numFmtId="14" fontId="5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166" fontId="5" fillId="0" borderId="1" xfId="0" applyNumberFormat="1" applyFont="1" applyFill="1" applyBorder="1" applyAlignment="1">
      <alignment horizontal="right"/>
    </xf>
    <xf numFmtId="49" fontId="9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/>
    <xf numFmtId="0" fontId="9" fillId="0" borderId="1" xfId="0" applyNumberFormat="1" applyFont="1" applyFill="1" applyBorder="1" applyAlignment="1">
      <alignment horizontal="right"/>
    </xf>
    <xf numFmtId="0" fontId="10" fillId="0" borderId="1" xfId="0" applyFont="1" applyBorder="1"/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164" fontId="3" fillId="0" borderId="1" xfId="0" applyNumberFormat="1" applyFont="1" applyFill="1" applyBorder="1"/>
    <xf numFmtId="0" fontId="4" fillId="0" borderId="0" xfId="0" applyFont="1" applyFill="1"/>
    <xf numFmtId="49" fontId="5" fillId="0" borderId="1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abSelected="1" view="pageLayout" zoomScaleNormal="100" workbookViewId="0">
      <selection activeCell="B8" sqref="B8"/>
    </sheetView>
  </sheetViews>
  <sheetFormatPr defaultRowHeight="14.25" x14ac:dyDescent="0.2"/>
  <cols>
    <col min="1" max="1" width="12.42578125" style="5" bestFit="1" customWidth="1"/>
    <col min="2" max="2" width="46.42578125" style="5" bestFit="1" customWidth="1"/>
    <col min="3" max="3" width="44.28515625" style="5" customWidth="1"/>
    <col min="4" max="4" width="12.7109375" style="5" bestFit="1" customWidth="1"/>
    <col min="5" max="5" width="15.28515625" style="5" bestFit="1" customWidth="1"/>
    <col min="6" max="16384" width="9.140625" style="5"/>
  </cols>
  <sheetData>
    <row r="1" spans="1:5" ht="15" x14ac:dyDescent="0.25">
      <c r="A1" s="3" t="s">
        <v>0</v>
      </c>
      <c r="B1" s="3" t="s">
        <v>1</v>
      </c>
      <c r="C1" s="3" t="s">
        <v>173</v>
      </c>
      <c r="D1" s="4" t="s">
        <v>2</v>
      </c>
      <c r="E1" s="4" t="s">
        <v>3</v>
      </c>
    </row>
    <row r="2" spans="1:5" x14ac:dyDescent="0.2">
      <c r="A2" s="6">
        <v>2015</v>
      </c>
      <c r="B2" s="6" t="s">
        <v>31</v>
      </c>
      <c r="C2" s="6" t="s">
        <v>32</v>
      </c>
      <c r="D2" s="7">
        <v>400000</v>
      </c>
      <c r="E2" s="8" t="s">
        <v>4</v>
      </c>
    </row>
    <row r="3" spans="1:5" x14ac:dyDescent="0.2">
      <c r="A3" s="6">
        <v>2016</v>
      </c>
      <c r="B3" s="6" t="s">
        <v>29</v>
      </c>
      <c r="C3" s="6" t="s">
        <v>30</v>
      </c>
      <c r="D3" s="7">
        <v>772160</v>
      </c>
      <c r="E3" s="8" t="s">
        <v>4</v>
      </c>
    </row>
    <row r="4" spans="1:5" x14ac:dyDescent="0.2">
      <c r="A4" s="6">
        <v>2015</v>
      </c>
      <c r="B4" s="6" t="s">
        <v>26</v>
      </c>
      <c r="C4" s="6" t="s">
        <v>27</v>
      </c>
      <c r="D4" s="7">
        <v>1453878</v>
      </c>
      <c r="E4" s="8" t="s">
        <v>4</v>
      </c>
    </row>
    <row r="5" spans="1:5" x14ac:dyDescent="0.2">
      <c r="A5" s="6">
        <v>2015</v>
      </c>
      <c r="B5" s="6" t="s">
        <v>56</v>
      </c>
      <c r="C5" s="6" t="s">
        <v>57</v>
      </c>
      <c r="D5" s="7">
        <v>161500</v>
      </c>
      <c r="E5" s="8" t="s">
        <v>4</v>
      </c>
    </row>
    <row r="6" spans="1:5" x14ac:dyDescent="0.2">
      <c r="A6" s="6">
        <v>2016</v>
      </c>
      <c r="B6" s="6" t="s">
        <v>46</v>
      </c>
      <c r="C6" s="6" t="s">
        <v>47</v>
      </c>
      <c r="D6" s="7">
        <v>685852</v>
      </c>
      <c r="E6" s="8" t="s">
        <v>4</v>
      </c>
    </row>
    <row r="7" spans="1:5" x14ac:dyDescent="0.2">
      <c r="A7" s="6">
        <v>2016</v>
      </c>
      <c r="B7" s="6" t="s">
        <v>65</v>
      </c>
      <c r="C7" s="6" t="s">
        <v>66</v>
      </c>
      <c r="D7" s="7">
        <v>290000</v>
      </c>
      <c r="E7" s="8" t="s">
        <v>4</v>
      </c>
    </row>
    <row r="8" spans="1:5" x14ac:dyDescent="0.2">
      <c r="A8" s="6">
        <v>2016</v>
      </c>
      <c r="B8" s="6" t="s">
        <v>65</v>
      </c>
      <c r="C8" s="6" t="s">
        <v>67</v>
      </c>
      <c r="D8" s="7">
        <v>405000</v>
      </c>
      <c r="E8" s="8" t="s">
        <v>4</v>
      </c>
    </row>
    <row r="9" spans="1:5" x14ac:dyDescent="0.2">
      <c r="A9" s="6">
        <v>2015</v>
      </c>
      <c r="B9" s="6" t="s">
        <v>21</v>
      </c>
      <c r="C9" s="6" t="s">
        <v>22</v>
      </c>
      <c r="D9" s="7">
        <v>200000</v>
      </c>
      <c r="E9" s="8" t="s">
        <v>4</v>
      </c>
    </row>
    <row r="10" spans="1:5" x14ac:dyDescent="0.2">
      <c r="A10" s="6">
        <v>2016</v>
      </c>
      <c r="B10" s="6" t="s">
        <v>17</v>
      </c>
      <c r="C10" s="6" t="s">
        <v>18</v>
      </c>
      <c r="D10" s="7">
        <v>324324</v>
      </c>
      <c r="E10" s="8" t="s">
        <v>4</v>
      </c>
    </row>
    <row r="11" spans="1:5" x14ac:dyDescent="0.2">
      <c r="A11" s="6">
        <v>2016</v>
      </c>
      <c r="B11" s="6" t="s">
        <v>54</v>
      </c>
      <c r="C11" s="6" t="s">
        <v>55</v>
      </c>
      <c r="D11" s="7">
        <v>381500</v>
      </c>
      <c r="E11" s="8" t="s">
        <v>4</v>
      </c>
    </row>
    <row r="12" spans="1:5" x14ac:dyDescent="0.2">
      <c r="A12" s="6">
        <v>2016</v>
      </c>
      <c r="B12" s="6" t="s">
        <v>68</v>
      </c>
      <c r="C12" s="6" t="s">
        <v>69</v>
      </c>
      <c r="D12" s="7">
        <v>832376</v>
      </c>
      <c r="E12" s="8" t="s">
        <v>4</v>
      </c>
    </row>
    <row r="13" spans="1:5" x14ac:dyDescent="0.2">
      <c r="A13" s="6">
        <v>2015</v>
      </c>
      <c r="B13" s="6" t="s">
        <v>50</v>
      </c>
      <c r="C13" s="6" t="s">
        <v>51</v>
      </c>
      <c r="D13" s="7">
        <v>200000</v>
      </c>
      <c r="E13" s="8" t="s">
        <v>5</v>
      </c>
    </row>
    <row r="14" spans="1:5" x14ac:dyDescent="0.2">
      <c r="A14" s="6">
        <v>2015</v>
      </c>
      <c r="B14" s="6" t="s">
        <v>45</v>
      </c>
      <c r="C14" s="6" t="s">
        <v>44</v>
      </c>
      <c r="D14" s="7">
        <v>940000</v>
      </c>
      <c r="E14" s="8" t="s">
        <v>5</v>
      </c>
    </row>
    <row r="15" spans="1:5" x14ac:dyDescent="0.2">
      <c r="A15" s="6">
        <v>2015</v>
      </c>
      <c r="B15" s="6" t="s">
        <v>12</v>
      </c>
      <c r="C15" s="6" t="s">
        <v>25</v>
      </c>
      <c r="D15" s="7">
        <v>3460605</v>
      </c>
      <c r="E15" s="8" t="s">
        <v>5</v>
      </c>
    </row>
    <row r="16" spans="1:5" x14ac:dyDescent="0.2">
      <c r="A16" s="6">
        <v>2015</v>
      </c>
      <c r="B16" s="6" t="s">
        <v>26</v>
      </c>
      <c r="C16" s="6" t="s">
        <v>28</v>
      </c>
      <c r="D16" s="7">
        <v>200000</v>
      </c>
      <c r="E16" s="8" t="s">
        <v>5</v>
      </c>
    </row>
    <row r="17" spans="1:6" x14ac:dyDescent="0.2">
      <c r="A17" s="6">
        <v>2015</v>
      </c>
      <c r="B17" s="6" t="s">
        <v>35</v>
      </c>
      <c r="C17" s="6" t="s">
        <v>36</v>
      </c>
      <c r="D17" s="7">
        <v>1441058</v>
      </c>
      <c r="E17" s="8" t="s">
        <v>5</v>
      </c>
    </row>
    <row r="18" spans="1:6" x14ac:dyDescent="0.2">
      <c r="A18" s="6">
        <v>2015</v>
      </c>
      <c r="B18" s="6" t="s">
        <v>48</v>
      </c>
      <c r="C18" s="6" t="s">
        <v>49</v>
      </c>
      <c r="D18" s="7">
        <v>500000</v>
      </c>
      <c r="E18" s="8" t="s">
        <v>5</v>
      </c>
    </row>
    <row r="19" spans="1:6" x14ac:dyDescent="0.2">
      <c r="A19" s="6">
        <v>2015</v>
      </c>
      <c r="B19" s="6" t="s">
        <v>14</v>
      </c>
      <c r="C19" s="6" t="s">
        <v>15</v>
      </c>
      <c r="D19" s="7">
        <v>5900000</v>
      </c>
      <c r="E19" s="8" t="s">
        <v>5</v>
      </c>
    </row>
    <row r="20" spans="1:6" x14ac:dyDescent="0.2">
      <c r="A20" s="6">
        <v>2016</v>
      </c>
      <c r="B20" s="6" t="s">
        <v>39</v>
      </c>
      <c r="C20" s="6" t="s">
        <v>40</v>
      </c>
      <c r="D20" s="7">
        <v>886213</v>
      </c>
      <c r="E20" s="8" t="s">
        <v>5</v>
      </c>
    </row>
    <row r="21" spans="1:6" x14ac:dyDescent="0.2">
      <c r="A21" s="6">
        <v>2016</v>
      </c>
      <c r="B21" s="6" t="s">
        <v>56</v>
      </c>
      <c r="C21" s="6" t="s">
        <v>71</v>
      </c>
      <c r="D21" s="7">
        <v>465500</v>
      </c>
      <c r="E21" s="8" t="s">
        <v>5</v>
      </c>
    </row>
    <row r="22" spans="1:6" x14ac:dyDescent="0.2">
      <c r="A22" s="6">
        <v>2016</v>
      </c>
      <c r="B22" s="6" t="s">
        <v>56</v>
      </c>
      <c r="C22" s="6" t="s">
        <v>72</v>
      </c>
      <c r="D22" s="7">
        <v>649040</v>
      </c>
      <c r="E22" s="8" t="s">
        <v>5</v>
      </c>
    </row>
    <row r="23" spans="1:6" x14ac:dyDescent="0.2">
      <c r="A23" s="6">
        <v>2016</v>
      </c>
      <c r="B23" s="6" t="s">
        <v>23</v>
      </c>
      <c r="C23" s="6" t="s">
        <v>24</v>
      </c>
      <c r="D23" s="7">
        <v>200000</v>
      </c>
      <c r="E23" s="8" t="s">
        <v>5</v>
      </c>
    </row>
    <row r="24" spans="1:6" x14ac:dyDescent="0.2">
      <c r="A24" s="6">
        <v>2016</v>
      </c>
      <c r="B24" s="6" t="s">
        <v>23</v>
      </c>
      <c r="C24" s="6" t="s">
        <v>70</v>
      </c>
      <c r="D24" s="7">
        <v>200000</v>
      </c>
      <c r="E24" s="8" t="s">
        <v>5</v>
      </c>
    </row>
    <row r="25" spans="1:6" x14ac:dyDescent="0.2">
      <c r="A25" s="6">
        <v>2015</v>
      </c>
      <c r="B25" s="6" t="s">
        <v>42</v>
      </c>
      <c r="C25" s="6" t="s">
        <v>43</v>
      </c>
      <c r="D25" s="7">
        <v>270000</v>
      </c>
      <c r="E25" s="8" t="s">
        <v>5</v>
      </c>
    </row>
    <row r="26" spans="1:6" x14ac:dyDescent="0.2">
      <c r="A26" s="6">
        <v>2016</v>
      </c>
      <c r="B26" s="6" t="s">
        <v>17</v>
      </c>
      <c r="C26" s="6" t="s">
        <v>19</v>
      </c>
      <c r="D26" s="7">
        <v>734878</v>
      </c>
      <c r="E26" s="8" t="s">
        <v>5</v>
      </c>
    </row>
    <row r="27" spans="1:6" x14ac:dyDescent="0.2">
      <c r="A27" s="6">
        <v>2016</v>
      </c>
      <c r="B27" s="6" t="s">
        <v>20</v>
      </c>
      <c r="C27" s="6" t="s">
        <v>19</v>
      </c>
      <c r="D27" s="7">
        <v>1933371</v>
      </c>
      <c r="E27" s="8" t="s">
        <v>5</v>
      </c>
    </row>
    <row r="28" spans="1:6" x14ac:dyDescent="0.2">
      <c r="A28" s="6">
        <v>2015</v>
      </c>
      <c r="B28" s="6" t="s">
        <v>33</v>
      </c>
      <c r="C28" s="6" t="s">
        <v>34</v>
      </c>
      <c r="D28" s="7">
        <v>443000</v>
      </c>
      <c r="E28" s="8" t="s">
        <v>5</v>
      </c>
    </row>
    <row r="29" spans="1:6" ht="15" x14ac:dyDescent="0.25">
      <c r="A29" s="9" t="s">
        <v>171</v>
      </c>
      <c r="B29" s="9" t="s">
        <v>171</v>
      </c>
      <c r="C29" s="10">
        <f>COUNT(D2:D28)</f>
        <v>27</v>
      </c>
      <c r="D29" s="11">
        <f>SUM(D2:D28)</f>
        <v>24330255</v>
      </c>
      <c r="E29" s="12"/>
    </row>
    <row r="30" spans="1:6" x14ac:dyDescent="0.2">
      <c r="A30" s="5" t="s">
        <v>6</v>
      </c>
    </row>
    <row r="32" spans="1:6" ht="15" x14ac:dyDescent="0.25">
      <c r="A32" s="13"/>
      <c r="C32" s="14" t="s">
        <v>174</v>
      </c>
      <c r="D32" s="3" t="s">
        <v>4</v>
      </c>
      <c r="E32" s="10">
        <f>COUNT(D2:D12)</f>
        <v>11</v>
      </c>
      <c r="F32" s="15">
        <f>E32/E34</f>
        <v>0.40740740740740738</v>
      </c>
    </row>
    <row r="33" spans="1:6" ht="15" x14ac:dyDescent="0.25">
      <c r="D33" s="3" t="s">
        <v>5</v>
      </c>
      <c r="E33" s="16">
        <f>COUNT(D13:D28)</f>
        <v>16</v>
      </c>
      <c r="F33" s="15">
        <f>E33/E34</f>
        <v>0.59259259259259256</v>
      </c>
    </row>
    <row r="34" spans="1:6" ht="15" x14ac:dyDescent="0.25">
      <c r="D34" s="3" t="s">
        <v>7</v>
      </c>
      <c r="E34" s="10">
        <f>SUM(E32:E33)</f>
        <v>27</v>
      </c>
      <c r="F34" s="15">
        <f>SUM(F32:F33)</f>
        <v>1</v>
      </c>
    </row>
    <row r="35" spans="1:6" ht="15" x14ac:dyDescent="0.25">
      <c r="D35" s="17"/>
      <c r="E35" s="18"/>
      <c r="F35" s="18"/>
    </row>
    <row r="36" spans="1:6" ht="15" x14ac:dyDescent="0.25">
      <c r="C36" s="14" t="s">
        <v>175</v>
      </c>
      <c r="D36" s="3" t="s">
        <v>4</v>
      </c>
      <c r="E36" s="11">
        <f>SUM(D2:D12)</f>
        <v>5906590</v>
      </c>
      <c r="F36" s="15">
        <f>E36/E38</f>
        <v>0.24276728706706938</v>
      </c>
    </row>
    <row r="37" spans="1:6" ht="15" x14ac:dyDescent="0.25">
      <c r="D37" s="3" t="s">
        <v>5</v>
      </c>
      <c r="E37" s="11">
        <f>SUM(D13:D28)</f>
        <v>18423665</v>
      </c>
      <c r="F37" s="15">
        <f>E37/E38</f>
        <v>0.7572327129329306</v>
      </c>
    </row>
    <row r="38" spans="1:6" ht="15" x14ac:dyDescent="0.25">
      <c r="D38" s="3" t="s">
        <v>7</v>
      </c>
      <c r="E38" s="11">
        <f>SUM(E36:E37)</f>
        <v>24330255</v>
      </c>
      <c r="F38" s="15">
        <f>SUM(F36:F37)</f>
        <v>1</v>
      </c>
    </row>
    <row r="45" spans="1:6" ht="15" x14ac:dyDescent="0.25">
      <c r="C45" s="2" t="s">
        <v>172</v>
      </c>
    </row>
    <row r="46" spans="1:6" ht="15" x14ac:dyDescent="0.25">
      <c r="A46" s="3" t="s">
        <v>0</v>
      </c>
      <c r="B46" s="3" t="s">
        <v>1</v>
      </c>
      <c r="C46" s="3" t="s">
        <v>173</v>
      </c>
      <c r="D46" s="4" t="s">
        <v>2</v>
      </c>
      <c r="E46" s="4" t="s">
        <v>3</v>
      </c>
    </row>
    <row r="47" spans="1:6" x14ac:dyDescent="0.2">
      <c r="A47" s="6">
        <v>2016</v>
      </c>
      <c r="B47" s="6" t="s">
        <v>73</v>
      </c>
      <c r="C47" s="6" t="s">
        <v>74</v>
      </c>
      <c r="D47" s="7">
        <v>440000</v>
      </c>
      <c r="E47" s="8" t="s">
        <v>5</v>
      </c>
    </row>
    <row r="48" spans="1:6" x14ac:dyDescent="0.2">
      <c r="A48" s="6">
        <v>2015</v>
      </c>
      <c r="B48" s="6" t="s">
        <v>12</v>
      </c>
      <c r="C48" s="6" t="s">
        <v>13</v>
      </c>
      <c r="D48" s="19">
        <v>303787</v>
      </c>
      <c r="E48" s="20" t="s">
        <v>5</v>
      </c>
    </row>
    <row r="49" spans="1:6" ht="15" x14ac:dyDescent="0.25">
      <c r="A49" s="12"/>
      <c r="B49" s="12"/>
      <c r="C49" s="10">
        <f>COUNT(D47:D48)</f>
        <v>2</v>
      </c>
      <c r="D49" s="11">
        <f>SUM(D47:D48)</f>
        <v>743787</v>
      </c>
      <c r="E49" s="12"/>
    </row>
    <row r="50" spans="1:6" x14ac:dyDescent="0.2">
      <c r="A50" s="5" t="s">
        <v>6</v>
      </c>
    </row>
    <row r="52" spans="1:6" ht="15" x14ac:dyDescent="0.25">
      <c r="A52" s="13"/>
      <c r="C52" s="14" t="s">
        <v>174</v>
      </c>
      <c r="D52" s="3" t="s">
        <v>4</v>
      </c>
      <c r="E52" s="10">
        <v>0</v>
      </c>
      <c r="F52" s="15">
        <f>E52/E54</f>
        <v>0</v>
      </c>
    </row>
    <row r="53" spans="1:6" ht="15" x14ac:dyDescent="0.25">
      <c r="D53" s="3" t="s">
        <v>5</v>
      </c>
      <c r="E53" s="10">
        <f>COUNT(D47:D48)</f>
        <v>2</v>
      </c>
      <c r="F53" s="15">
        <f>E53/E54</f>
        <v>1</v>
      </c>
    </row>
    <row r="54" spans="1:6" ht="15" x14ac:dyDescent="0.25">
      <c r="D54" s="3" t="s">
        <v>7</v>
      </c>
      <c r="E54" s="10">
        <f>SUM(E52:E53)</f>
        <v>2</v>
      </c>
      <c r="F54" s="15">
        <f>SUM(F52:F53)</f>
        <v>1</v>
      </c>
    </row>
    <row r="55" spans="1:6" ht="15" x14ac:dyDescent="0.25">
      <c r="D55" s="17"/>
      <c r="E55" s="18"/>
      <c r="F55" s="18"/>
    </row>
    <row r="56" spans="1:6" ht="15" x14ac:dyDescent="0.25">
      <c r="C56" s="14" t="s">
        <v>175</v>
      </c>
      <c r="D56" s="3" t="s">
        <v>4</v>
      </c>
      <c r="E56" s="11">
        <v>0</v>
      </c>
      <c r="F56" s="15">
        <f>E56/E58</f>
        <v>0</v>
      </c>
    </row>
    <row r="57" spans="1:6" ht="15" x14ac:dyDescent="0.25">
      <c r="D57" s="21" t="s">
        <v>5</v>
      </c>
      <c r="E57" s="22">
        <f>SUM(D47:D48)</f>
        <v>743787</v>
      </c>
      <c r="F57" s="23">
        <f>E57/E58</f>
        <v>1</v>
      </c>
    </row>
    <row r="58" spans="1:6" ht="15" x14ac:dyDescent="0.25">
      <c r="D58" s="3" t="s">
        <v>7</v>
      </c>
      <c r="E58" s="11">
        <f>SUM(E56:E57)</f>
        <v>743787</v>
      </c>
      <c r="F58" s="15">
        <f>SUM(F56:F57)</f>
        <v>1</v>
      </c>
    </row>
    <row r="59" spans="1:6" x14ac:dyDescent="0.2">
      <c r="D59" s="24"/>
      <c r="E59" s="24"/>
      <c r="F59" s="24"/>
    </row>
  </sheetData>
  <pageMargins left="0.7" right="0.7" top="0.75" bottom="0.75" header="0.3" footer="0.3"/>
  <pageSetup scale="61" orientation="landscape" r:id="rId1"/>
  <headerFooter>
    <oddHeader xml:space="preserve">&amp;C&amp;"Arial,Bold"&amp;12Summary of 2014 Non-JOBZ Business Assistance Agreements Reported by Government Agencies in 2016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workbookViewId="0">
      <selection activeCell="G13" sqref="G13"/>
    </sheetView>
  </sheetViews>
  <sheetFormatPr defaultRowHeight="14.25" x14ac:dyDescent="0.2"/>
  <cols>
    <col min="1" max="1" width="14.28515625" style="5" bestFit="1" customWidth="1"/>
    <col min="2" max="2" width="23.140625" style="5" bestFit="1" customWidth="1"/>
    <col min="3" max="3" width="44.7109375" style="5" customWidth="1"/>
    <col min="4" max="4" width="15.85546875" style="5" bestFit="1" customWidth="1"/>
    <col min="5" max="5" width="11.5703125" style="5" customWidth="1"/>
    <col min="6" max="6" width="12.5703125" style="5" bestFit="1" customWidth="1"/>
    <col min="7" max="7" width="19.85546875" style="5" bestFit="1" customWidth="1"/>
    <col min="8" max="16384" width="9.140625" style="5"/>
  </cols>
  <sheetData>
    <row r="1" spans="1:7" ht="45" x14ac:dyDescent="0.25">
      <c r="A1" s="10" t="s">
        <v>0</v>
      </c>
      <c r="B1" s="10" t="s">
        <v>1</v>
      </c>
      <c r="C1" s="10" t="s">
        <v>173</v>
      </c>
      <c r="D1" s="10" t="s">
        <v>8</v>
      </c>
      <c r="E1" s="10" t="s">
        <v>2</v>
      </c>
      <c r="F1" s="25" t="s">
        <v>176</v>
      </c>
      <c r="G1" s="10" t="s">
        <v>9</v>
      </c>
    </row>
    <row r="2" spans="1:7" x14ac:dyDescent="0.2">
      <c r="A2" s="12">
        <v>2016</v>
      </c>
      <c r="B2" s="12" t="s">
        <v>52</v>
      </c>
      <c r="C2" s="12" t="s">
        <v>53</v>
      </c>
      <c r="D2" s="20" t="s">
        <v>4</v>
      </c>
      <c r="E2" s="28">
        <v>100000</v>
      </c>
      <c r="F2" s="29">
        <v>450000</v>
      </c>
      <c r="G2" s="30">
        <f>E2/F2</f>
        <v>0.22222222222222221</v>
      </c>
    </row>
    <row r="3" spans="1:7" x14ac:dyDescent="0.2">
      <c r="A3" s="12">
        <v>2015</v>
      </c>
      <c r="B3" s="12" t="s">
        <v>26</v>
      </c>
      <c r="C3" s="12" t="s">
        <v>41</v>
      </c>
      <c r="D3" s="20" t="s">
        <v>4</v>
      </c>
      <c r="E3" s="31">
        <v>111155</v>
      </c>
      <c r="F3" s="32">
        <v>230000</v>
      </c>
      <c r="G3" s="30">
        <f t="shared" ref="G3:G13" si="0">E3/F3</f>
        <v>0.48328260869565215</v>
      </c>
    </row>
    <row r="4" spans="1:7" x14ac:dyDescent="0.2">
      <c r="A4" s="12">
        <v>2016</v>
      </c>
      <c r="B4" s="12" t="s">
        <v>63</v>
      </c>
      <c r="C4" s="12" t="s">
        <v>64</v>
      </c>
      <c r="D4" s="20" t="s">
        <v>4</v>
      </c>
      <c r="E4" s="31">
        <v>120000</v>
      </c>
      <c r="F4" s="32">
        <v>1000000</v>
      </c>
      <c r="G4" s="30">
        <f t="shared" si="0"/>
        <v>0.12</v>
      </c>
    </row>
    <row r="5" spans="1:7" x14ac:dyDescent="0.2">
      <c r="A5" s="12">
        <v>2016</v>
      </c>
      <c r="B5" s="12" t="s">
        <v>23</v>
      </c>
      <c r="C5" s="12" t="s">
        <v>62</v>
      </c>
      <c r="D5" s="20" t="s">
        <v>4</v>
      </c>
      <c r="E5" s="31">
        <v>74995</v>
      </c>
      <c r="F5" s="32">
        <v>149990</v>
      </c>
      <c r="G5" s="30">
        <f t="shared" si="0"/>
        <v>0.5</v>
      </c>
    </row>
    <row r="6" spans="1:7" x14ac:dyDescent="0.2">
      <c r="A6" s="12">
        <v>2015</v>
      </c>
      <c r="B6" s="12" t="s">
        <v>10</v>
      </c>
      <c r="C6" s="12" t="s">
        <v>16</v>
      </c>
      <c r="D6" s="20" t="s">
        <v>4</v>
      </c>
      <c r="E6" s="28">
        <v>32900</v>
      </c>
      <c r="F6" s="29">
        <v>775425</v>
      </c>
      <c r="G6" s="30">
        <f t="shared" si="0"/>
        <v>4.2428345745881293E-2</v>
      </c>
    </row>
    <row r="7" spans="1:7" x14ac:dyDescent="0.2">
      <c r="A7" s="12">
        <v>2015</v>
      </c>
      <c r="B7" s="12" t="s">
        <v>37</v>
      </c>
      <c r="C7" s="12" t="s">
        <v>38</v>
      </c>
      <c r="D7" s="20" t="s">
        <v>4</v>
      </c>
      <c r="E7" s="28">
        <v>70276</v>
      </c>
      <c r="F7" s="29">
        <v>416276</v>
      </c>
      <c r="G7" s="30">
        <f t="shared" si="0"/>
        <v>0.16882068627545185</v>
      </c>
    </row>
    <row r="8" spans="1:7" x14ac:dyDescent="0.2">
      <c r="A8" s="12">
        <v>2015</v>
      </c>
      <c r="B8" s="12" t="s">
        <v>10</v>
      </c>
      <c r="C8" s="12" t="s">
        <v>11</v>
      </c>
      <c r="D8" s="20" t="s">
        <v>5</v>
      </c>
      <c r="E8" s="28">
        <v>34494</v>
      </c>
      <c r="F8" s="29">
        <v>1713204</v>
      </c>
      <c r="G8" s="30">
        <f t="shared" si="0"/>
        <v>2.013420468315507E-2</v>
      </c>
    </row>
    <row r="9" spans="1:7" x14ac:dyDescent="0.2">
      <c r="A9" s="12">
        <v>2015</v>
      </c>
      <c r="B9" s="12" t="s">
        <v>56</v>
      </c>
      <c r="C9" s="12" t="s">
        <v>58</v>
      </c>
      <c r="D9" s="20" t="s">
        <v>5</v>
      </c>
      <c r="E9" s="28">
        <v>106875</v>
      </c>
      <c r="F9" s="29">
        <v>1393125</v>
      </c>
      <c r="G9" s="30">
        <f t="shared" si="0"/>
        <v>7.6716016150740238E-2</v>
      </c>
    </row>
    <row r="10" spans="1:7" x14ac:dyDescent="0.2">
      <c r="A10" s="12">
        <v>2015</v>
      </c>
      <c r="B10" s="12" t="s">
        <v>56</v>
      </c>
      <c r="C10" s="12" t="s">
        <v>59</v>
      </c>
      <c r="D10" s="20" t="s">
        <v>5</v>
      </c>
      <c r="E10" s="28">
        <v>45600</v>
      </c>
      <c r="F10" s="29">
        <v>614400</v>
      </c>
      <c r="G10" s="30">
        <f t="shared" si="0"/>
        <v>7.421875E-2</v>
      </c>
    </row>
    <row r="11" spans="1:7" x14ac:dyDescent="0.2">
      <c r="A11" s="12">
        <v>2015</v>
      </c>
      <c r="B11" s="12" t="s">
        <v>56</v>
      </c>
      <c r="C11" s="12" t="s">
        <v>60</v>
      </c>
      <c r="D11" s="20" t="s">
        <v>5</v>
      </c>
      <c r="E11" s="28">
        <v>77645</v>
      </c>
      <c r="F11" s="29">
        <v>964000</v>
      </c>
      <c r="G11" s="30">
        <f t="shared" si="0"/>
        <v>8.054460580912863E-2</v>
      </c>
    </row>
    <row r="12" spans="1:7" x14ac:dyDescent="0.2">
      <c r="A12" s="12">
        <v>2016</v>
      </c>
      <c r="B12" s="12" t="s">
        <v>23</v>
      </c>
      <c r="C12" s="12" t="s">
        <v>61</v>
      </c>
      <c r="D12" s="20" t="s">
        <v>5</v>
      </c>
      <c r="E12" s="28">
        <v>80000</v>
      </c>
      <c r="F12" s="29">
        <v>1092000</v>
      </c>
      <c r="G12" s="30">
        <f t="shared" si="0"/>
        <v>7.3260073260073263E-2</v>
      </c>
    </row>
    <row r="13" spans="1:7" ht="15" x14ac:dyDescent="0.25">
      <c r="A13" s="9" t="s">
        <v>171</v>
      </c>
      <c r="B13" s="9" t="s">
        <v>171</v>
      </c>
      <c r="C13" s="9" t="s">
        <v>171</v>
      </c>
      <c r="D13" s="10">
        <f>COUNT(F2:F12)</f>
        <v>11</v>
      </c>
      <c r="E13" s="11">
        <f>SUM(E2:E12)</f>
        <v>853940</v>
      </c>
      <c r="F13" s="11">
        <f>SUM(F2:F12)</f>
        <v>8798420</v>
      </c>
      <c r="G13" s="15">
        <f t="shared" si="0"/>
        <v>9.705606233846531E-2</v>
      </c>
    </row>
    <row r="14" spans="1:7" x14ac:dyDescent="0.2">
      <c r="A14" s="5" t="s">
        <v>6</v>
      </c>
    </row>
    <row r="16" spans="1:7" ht="15" x14ac:dyDescent="0.25">
      <c r="C16" s="10" t="s">
        <v>174</v>
      </c>
      <c r="D16" s="10" t="s">
        <v>4</v>
      </c>
      <c r="E16" s="10">
        <f>COUNT(E2:E7)</f>
        <v>6</v>
      </c>
      <c r="F16" s="15">
        <f>E16/E18</f>
        <v>0.54545454545454541</v>
      </c>
    </row>
    <row r="17" spans="3:6" ht="15" x14ac:dyDescent="0.25">
      <c r="C17" s="18"/>
      <c r="D17" s="10" t="s">
        <v>5</v>
      </c>
      <c r="E17" s="16">
        <f>COUNT(E8:E12)</f>
        <v>5</v>
      </c>
      <c r="F17" s="15">
        <f>E17/E18</f>
        <v>0.45454545454545453</v>
      </c>
    </row>
    <row r="18" spans="3:6" ht="15" x14ac:dyDescent="0.25">
      <c r="C18" s="18"/>
      <c r="D18" s="10" t="s">
        <v>7</v>
      </c>
      <c r="E18" s="10">
        <f>SUM(E16:E17)</f>
        <v>11</v>
      </c>
      <c r="F18" s="15">
        <f>SUM(F16:F17)</f>
        <v>1</v>
      </c>
    </row>
    <row r="19" spans="3:6" x14ac:dyDescent="0.2">
      <c r="D19" s="24"/>
      <c r="E19" s="24"/>
      <c r="F19" s="24"/>
    </row>
    <row r="20" spans="3:6" x14ac:dyDescent="0.2">
      <c r="D20" s="24"/>
      <c r="E20" s="24"/>
      <c r="F20" s="24"/>
    </row>
    <row r="21" spans="3:6" ht="15" x14ac:dyDescent="0.25">
      <c r="C21" s="26" t="s">
        <v>175</v>
      </c>
      <c r="D21" s="10" t="s">
        <v>4</v>
      </c>
      <c r="E21" s="11">
        <f>SUM(E2:E7)</f>
        <v>509326</v>
      </c>
      <c r="F21" s="15">
        <f>E21/E23</f>
        <v>0.596442373000445</v>
      </c>
    </row>
    <row r="22" spans="3:6" ht="15" x14ac:dyDescent="0.25">
      <c r="C22" s="18"/>
      <c r="D22" s="10" t="s">
        <v>5</v>
      </c>
      <c r="E22" s="11">
        <f>SUM(E8:E12)</f>
        <v>344614</v>
      </c>
      <c r="F22" s="15">
        <f>E22/E23</f>
        <v>0.403557626999555</v>
      </c>
    </row>
    <row r="23" spans="3:6" ht="15" x14ac:dyDescent="0.25">
      <c r="C23" s="18"/>
      <c r="D23" s="10" t="s">
        <v>7</v>
      </c>
      <c r="E23" s="11">
        <f>SUM(E21:E22)</f>
        <v>853940</v>
      </c>
      <c r="F23" s="15">
        <f>SUM(F21:F22)</f>
        <v>1</v>
      </c>
    </row>
    <row r="26" spans="3:6" ht="30" x14ac:dyDescent="0.25">
      <c r="C26" s="27" t="s">
        <v>177</v>
      </c>
      <c r="D26" s="10" t="s">
        <v>4</v>
      </c>
      <c r="E26" s="11">
        <f>SUM(F2:F7)</f>
        <v>3021691</v>
      </c>
      <c r="F26" s="15">
        <f>E26/E28</f>
        <v>0.34343563958074291</v>
      </c>
    </row>
    <row r="27" spans="3:6" ht="15" x14ac:dyDescent="0.25">
      <c r="C27" s="18"/>
      <c r="D27" s="10" t="s">
        <v>5</v>
      </c>
      <c r="E27" s="11">
        <f>SUM(F8:F12)</f>
        <v>5776729</v>
      </c>
      <c r="F27" s="15">
        <f>E27/E28</f>
        <v>0.65656436041925714</v>
      </c>
    </row>
    <row r="28" spans="3:6" ht="15" x14ac:dyDescent="0.25">
      <c r="C28" s="18"/>
      <c r="D28" s="10" t="s">
        <v>7</v>
      </c>
      <c r="E28" s="11">
        <f>SUM(E26:E27)</f>
        <v>8798420</v>
      </c>
      <c r="F28" s="15">
        <f>SUM(F26:F27)</f>
        <v>1</v>
      </c>
    </row>
  </sheetData>
  <pageMargins left="0.7" right="0.7" top="0.75" bottom="0.75" header="0.3" footer="0.3"/>
  <pageSetup scale="86" fitToHeight="0" orientation="landscape" r:id="rId1"/>
  <headerFooter>
    <oddHeader>&amp;C&amp;"Arial,Bold"&amp;12Summary of 2014 Non-JOBZ Financial Assistance Agreements (at or less than $150,000) Reported in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workbookViewId="0">
      <selection activeCell="B1" sqref="B1"/>
    </sheetView>
  </sheetViews>
  <sheetFormatPr defaultRowHeight="14.25" x14ac:dyDescent="0.2"/>
  <cols>
    <col min="1" max="1" width="16.28515625" style="5" bestFit="1" customWidth="1"/>
    <col min="2" max="2" width="15.5703125" style="5" bestFit="1" customWidth="1"/>
    <col min="3" max="3" width="37.140625" style="5" bestFit="1" customWidth="1"/>
    <col min="4" max="4" width="16.28515625" style="5" bestFit="1" customWidth="1"/>
    <col min="5" max="5" width="12" style="5" bestFit="1" customWidth="1"/>
    <col min="6" max="6" width="13" style="5" customWidth="1"/>
    <col min="7" max="7" width="17.5703125" style="5" bestFit="1" customWidth="1"/>
    <col min="8" max="8" width="28" style="5" customWidth="1"/>
    <col min="9" max="9" width="12.140625" style="5" customWidth="1"/>
    <col min="10" max="11" width="11.42578125" style="5" customWidth="1"/>
    <col min="12" max="12" width="11.28515625" style="5" customWidth="1"/>
    <col min="13" max="13" width="9.85546875" style="5" customWidth="1"/>
    <col min="14" max="16" width="14.140625" style="5" customWidth="1"/>
    <col min="17" max="17" width="17.42578125" style="5" customWidth="1"/>
    <col min="18" max="18" width="17.42578125" style="52" customWidth="1"/>
    <col min="19" max="16384" width="9.140625" style="5"/>
  </cols>
  <sheetData>
    <row r="1" spans="1:18" ht="60" x14ac:dyDescent="0.25">
      <c r="A1" s="33" t="s">
        <v>75</v>
      </c>
      <c r="B1" s="55" t="s">
        <v>76</v>
      </c>
      <c r="C1" s="33" t="s">
        <v>184</v>
      </c>
      <c r="D1" s="34" t="s">
        <v>77</v>
      </c>
      <c r="E1" s="34" t="s">
        <v>78</v>
      </c>
      <c r="F1" s="34" t="s">
        <v>79</v>
      </c>
      <c r="G1" s="34" t="s">
        <v>80</v>
      </c>
      <c r="H1" s="33" t="s">
        <v>81</v>
      </c>
      <c r="I1" s="34" t="s">
        <v>178</v>
      </c>
      <c r="J1" s="34" t="s">
        <v>82</v>
      </c>
      <c r="K1" s="34" t="s">
        <v>83</v>
      </c>
      <c r="L1" s="34" t="s">
        <v>84</v>
      </c>
      <c r="M1" s="34" t="s">
        <v>149</v>
      </c>
      <c r="N1" s="35" t="s">
        <v>85</v>
      </c>
      <c r="O1" s="35" t="s">
        <v>86</v>
      </c>
      <c r="P1" s="35" t="s">
        <v>87</v>
      </c>
      <c r="Q1" s="34" t="s">
        <v>179</v>
      </c>
      <c r="R1" s="36" t="s">
        <v>180</v>
      </c>
    </row>
    <row r="2" spans="1:18" x14ac:dyDescent="0.2">
      <c r="A2" s="37" t="s">
        <v>88</v>
      </c>
      <c r="B2" s="37" t="s">
        <v>89</v>
      </c>
      <c r="C2" s="38" t="s">
        <v>90</v>
      </c>
      <c r="D2" s="39">
        <v>41719</v>
      </c>
      <c r="E2" s="29">
        <v>500000</v>
      </c>
      <c r="F2" s="29">
        <v>126900</v>
      </c>
      <c r="G2" s="29">
        <v>626900</v>
      </c>
      <c r="H2" s="37" t="s">
        <v>91</v>
      </c>
      <c r="I2" s="40">
        <v>100</v>
      </c>
      <c r="J2" s="41">
        <v>16.66</v>
      </c>
      <c r="K2" s="41">
        <v>5</v>
      </c>
      <c r="L2" s="41">
        <f t="shared" ref="L2:L25" si="0">SUM(J2:K2)</f>
        <v>21.66</v>
      </c>
      <c r="M2" s="40">
        <v>111</v>
      </c>
      <c r="N2" s="41">
        <v>17.28</v>
      </c>
      <c r="O2" s="41">
        <v>4.76</v>
      </c>
      <c r="P2" s="41">
        <f>SUM(N2:O2)</f>
        <v>22.04</v>
      </c>
      <c r="Q2" s="42">
        <v>2538000</v>
      </c>
      <c r="R2" s="42">
        <v>17800000</v>
      </c>
    </row>
    <row r="3" spans="1:18" x14ac:dyDescent="0.2">
      <c r="A3" s="37" t="s">
        <v>92</v>
      </c>
      <c r="B3" s="37" t="s">
        <v>93</v>
      </c>
      <c r="C3" s="38" t="s">
        <v>150</v>
      </c>
      <c r="D3" s="39">
        <v>41782</v>
      </c>
      <c r="E3" s="29">
        <v>90000</v>
      </c>
      <c r="F3" s="29">
        <v>500000</v>
      </c>
      <c r="G3" s="29">
        <v>590000</v>
      </c>
      <c r="H3" s="37" t="s">
        <v>94</v>
      </c>
      <c r="I3" s="40">
        <v>20</v>
      </c>
      <c r="J3" s="41">
        <v>21</v>
      </c>
      <c r="K3" s="41">
        <v>5</v>
      </c>
      <c r="L3" s="41">
        <f t="shared" si="0"/>
        <v>26</v>
      </c>
      <c r="M3" s="40">
        <v>22</v>
      </c>
      <c r="N3" s="41">
        <v>27.35</v>
      </c>
      <c r="O3" s="41">
        <v>7</v>
      </c>
      <c r="P3" s="41">
        <f>SUM(N3:O3)</f>
        <v>34.35</v>
      </c>
      <c r="Q3" s="42">
        <v>10100000</v>
      </c>
      <c r="R3" s="42">
        <v>27568593</v>
      </c>
    </row>
    <row r="4" spans="1:18" x14ac:dyDescent="0.2">
      <c r="A4" s="37" t="s">
        <v>92</v>
      </c>
      <c r="B4" s="37" t="s">
        <v>93</v>
      </c>
      <c r="C4" s="38" t="s">
        <v>151</v>
      </c>
      <c r="D4" s="39">
        <v>41841</v>
      </c>
      <c r="E4" s="29">
        <v>84000</v>
      </c>
      <c r="F4" s="29">
        <v>101000</v>
      </c>
      <c r="G4" s="29">
        <v>185000</v>
      </c>
      <c r="H4" s="37" t="s">
        <v>91</v>
      </c>
      <c r="I4" s="40">
        <v>12</v>
      </c>
      <c r="J4" s="41">
        <v>32</v>
      </c>
      <c r="K4" s="41">
        <v>6</v>
      </c>
      <c r="L4" s="41">
        <f t="shared" si="0"/>
        <v>38</v>
      </c>
      <c r="M4" s="40">
        <v>11</v>
      </c>
      <c r="N4" s="41">
        <v>23.51</v>
      </c>
      <c r="O4" s="43" t="s">
        <v>95</v>
      </c>
      <c r="P4" s="41">
        <f>SUM(N4:O4)</f>
        <v>23.51</v>
      </c>
      <c r="Q4" s="42">
        <v>1100000</v>
      </c>
      <c r="R4" s="42">
        <v>6910000</v>
      </c>
    </row>
    <row r="5" spans="1:18" x14ac:dyDescent="0.2">
      <c r="A5" s="37" t="s">
        <v>96</v>
      </c>
      <c r="B5" s="37" t="s">
        <v>97</v>
      </c>
      <c r="C5" s="38" t="s">
        <v>98</v>
      </c>
      <c r="D5" s="39">
        <v>41935</v>
      </c>
      <c r="E5" s="29">
        <v>94000</v>
      </c>
      <c r="F5" s="29">
        <v>53161</v>
      </c>
      <c r="G5" s="29">
        <v>147161</v>
      </c>
      <c r="H5" s="37" t="s">
        <v>91</v>
      </c>
      <c r="I5" s="40">
        <v>37</v>
      </c>
      <c r="J5" s="41">
        <v>14.46</v>
      </c>
      <c r="K5" s="41">
        <v>5.36</v>
      </c>
      <c r="L5" s="41">
        <f t="shared" si="0"/>
        <v>19.82</v>
      </c>
      <c r="M5" s="40">
        <v>9</v>
      </c>
      <c r="N5" s="43" t="s">
        <v>95</v>
      </c>
      <c r="O5" s="43" t="s">
        <v>95</v>
      </c>
      <c r="P5" s="43" t="s">
        <v>95</v>
      </c>
      <c r="Q5" s="42">
        <v>1063225</v>
      </c>
      <c r="R5" s="42">
        <v>7175000</v>
      </c>
    </row>
    <row r="6" spans="1:18" x14ac:dyDescent="0.2">
      <c r="A6" s="37" t="s">
        <v>99</v>
      </c>
      <c r="B6" s="37" t="s">
        <v>97</v>
      </c>
      <c r="C6" s="38" t="s">
        <v>100</v>
      </c>
      <c r="D6" s="39">
        <v>41821</v>
      </c>
      <c r="E6" s="29">
        <v>160000</v>
      </c>
      <c r="F6" s="29">
        <v>127500</v>
      </c>
      <c r="G6" s="29">
        <v>287500</v>
      </c>
      <c r="H6" s="37" t="s">
        <v>91</v>
      </c>
      <c r="I6" s="40">
        <v>28</v>
      </c>
      <c r="J6" s="41">
        <v>21</v>
      </c>
      <c r="K6" s="41">
        <v>6</v>
      </c>
      <c r="L6" s="41">
        <f t="shared" si="0"/>
        <v>27</v>
      </c>
      <c r="M6" s="40">
        <v>11</v>
      </c>
      <c r="N6" s="41">
        <v>19.45</v>
      </c>
      <c r="O6" s="41">
        <v>4.4000000000000004</v>
      </c>
      <c r="P6" s="41">
        <f t="shared" ref="P6:P15" si="1">SUM(N6:O6)</f>
        <v>23.85</v>
      </c>
      <c r="Q6" s="42">
        <v>2550000</v>
      </c>
      <c r="R6" s="42">
        <v>3000000</v>
      </c>
    </row>
    <row r="7" spans="1:18" x14ac:dyDescent="0.2">
      <c r="A7" s="37" t="s">
        <v>101</v>
      </c>
      <c r="B7" s="37" t="s">
        <v>102</v>
      </c>
      <c r="C7" s="38" t="s">
        <v>103</v>
      </c>
      <c r="D7" s="39">
        <v>41731</v>
      </c>
      <c r="E7" s="29">
        <v>120000</v>
      </c>
      <c r="F7" s="29">
        <v>500000</v>
      </c>
      <c r="G7" s="29">
        <v>620000</v>
      </c>
      <c r="H7" s="37" t="s">
        <v>104</v>
      </c>
      <c r="I7" s="40">
        <v>12</v>
      </c>
      <c r="J7" s="41">
        <v>18</v>
      </c>
      <c r="K7" s="41">
        <v>6</v>
      </c>
      <c r="L7" s="41">
        <f t="shared" si="0"/>
        <v>24</v>
      </c>
      <c r="M7" s="40">
        <v>11</v>
      </c>
      <c r="N7" s="41">
        <v>20.48</v>
      </c>
      <c r="O7" s="43" t="s">
        <v>95</v>
      </c>
      <c r="P7" s="41">
        <f t="shared" si="1"/>
        <v>20.48</v>
      </c>
      <c r="Q7" s="42">
        <v>9500000</v>
      </c>
      <c r="R7" s="42">
        <v>9515654</v>
      </c>
    </row>
    <row r="8" spans="1:18" ht="28.5" x14ac:dyDescent="0.2">
      <c r="A8" s="37" t="s">
        <v>105</v>
      </c>
      <c r="B8" s="37" t="s">
        <v>106</v>
      </c>
      <c r="C8" s="38" t="s">
        <v>107</v>
      </c>
      <c r="D8" s="39">
        <v>41653</v>
      </c>
      <c r="E8" s="29">
        <v>500000</v>
      </c>
      <c r="F8" s="29">
        <v>278988</v>
      </c>
      <c r="G8" s="29">
        <v>778988</v>
      </c>
      <c r="H8" s="53" t="s">
        <v>108</v>
      </c>
      <c r="I8" s="40">
        <v>100</v>
      </c>
      <c r="J8" s="41">
        <v>30</v>
      </c>
      <c r="K8" s="41">
        <v>5</v>
      </c>
      <c r="L8" s="41">
        <f t="shared" si="0"/>
        <v>35</v>
      </c>
      <c r="M8" s="40">
        <v>32</v>
      </c>
      <c r="N8" s="41">
        <v>27.84</v>
      </c>
      <c r="O8" s="41">
        <v>3.7</v>
      </c>
      <c r="P8" s="41">
        <f t="shared" si="1"/>
        <v>31.54</v>
      </c>
      <c r="Q8" s="42">
        <v>3719840</v>
      </c>
      <c r="R8" s="42">
        <v>11000000</v>
      </c>
    </row>
    <row r="9" spans="1:18" x14ac:dyDescent="0.2">
      <c r="A9" s="37" t="s">
        <v>109</v>
      </c>
      <c r="B9" s="37" t="s">
        <v>110</v>
      </c>
      <c r="C9" s="38" t="s">
        <v>111</v>
      </c>
      <c r="D9" s="39">
        <v>41883</v>
      </c>
      <c r="E9" s="29">
        <v>183000</v>
      </c>
      <c r="F9" s="29">
        <v>0</v>
      </c>
      <c r="G9" s="29">
        <v>183000</v>
      </c>
      <c r="H9" s="37" t="s">
        <v>112</v>
      </c>
      <c r="I9" s="40">
        <v>18</v>
      </c>
      <c r="J9" s="41">
        <v>36.28</v>
      </c>
      <c r="K9" s="41">
        <v>5</v>
      </c>
      <c r="L9" s="41">
        <f t="shared" si="0"/>
        <v>41.28</v>
      </c>
      <c r="M9" s="40">
        <v>7</v>
      </c>
      <c r="N9" s="41">
        <v>31.01</v>
      </c>
      <c r="O9" s="41">
        <v>16.91</v>
      </c>
      <c r="P9" s="41">
        <f t="shared" si="1"/>
        <v>47.92</v>
      </c>
      <c r="Q9" s="42">
        <v>8500000</v>
      </c>
      <c r="R9" s="42">
        <v>48635000</v>
      </c>
    </row>
    <row r="10" spans="1:18" x14ac:dyDescent="0.2">
      <c r="A10" s="37" t="s">
        <v>113</v>
      </c>
      <c r="B10" s="37" t="s">
        <v>110</v>
      </c>
      <c r="C10" s="38" t="s">
        <v>152</v>
      </c>
      <c r="D10" s="39">
        <v>41717</v>
      </c>
      <c r="E10" s="29">
        <v>74000</v>
      </c>
      <c r="F10" s="29">
        <v>55000</v>
      </c>
      <c r="G10" s="29">
        <v>129000</v>
      </c>
      <c r="H10" s="37" t="s">
        <v>91</v>
      </c>
      <c r="I10" s="40">
        <v>15</v>
      </c>
      <c r="J10" s="41">
        <v>21</v>
      </c>
      <c r="K10" s="41">
        <v>7</v>
      </c>
      <c r="L10" s="41">
        <f t="shared" si="0"/>
        <v>28</v>
      </c>
      <c r="M10" s="40">
        <v>18</v>
      </c>
      <c r="N10" s="41">
        <v>15.88</v>
      </c>
      <c r="O10" s="41">
        <v>4.46</v>
      </c>
      <c r="P10" s="41">
        <f t="shared" si="1"/>
        <v>20.34</v>
      </c>
      <c r="Q10" s="42">
        <v>1100000</v>
      </c>
      <c r="R10" s="42">
        <v>1100000</v>
      </c>
    </row>
    <row r="11" spans="1:18" x14ac:dyDescent="0.2">
      <c r="A11" s="37" t="s">
        <v>114</v>
      </c>
      <c r="B11" s="37" t="s">
        <v>115</v>
      </c>
      <c r="C11" s="38" t="s">
        <v>116</v>
      </c>
      <c r="D11" s="39">
        <v>41744</v>
      </c>
      <c r="E11" s="29">
        <v>33000</v>
      </c>
      <c r="F11" s="29">
        <v>152018</v>
      </c>
      <c r="G11" s="29">
        <v>185018</v>
      </c>
      <c r="H11" s="37" t="s">
        <v>91</v>
      </c>
      <c r="I11" s="40">
        <v>20</v>
      </c>
      <c r="J11" s="41">
        <v>13</v>
      </c>
      <c r="K11" s="41">
        <v>4</v>
      </c>
      <c r="L11" s="41">
        <f t="shared" si="0"/>
        <v>17</v>
      </c>
      <c r="M11" s="40">
        <v>33</v>
      </c>
      <c r="N11" s="41">
        <v>13.5</v>
      </c>
      <c r="O11" s="43" t="s">
        <v>95</v>
      </c>
      <c r="P11" s="41">
        <f t="shared" si="1"/>
        <v>13.5</v>
      </c>
      <c r="Q11" s="42">
        <v>2026906</v>
      </c>
      <c r="R11" s="42">
        <v>2026906</v>
      </c>
    </row>
    <row r="12" spans="1:18" x14ac:dyDescent="0.2">
      <c r="A12" s="37" t="s">
        <v>117</v>
      </c>
      <c r="B12" s="37" t="s">
        <v>118</v>
      </c>
      <c r="C12" s="38" t="s">
        <v>153</v>
      </c>
      <c r="D12" s="39">
        <v>41717</v>
      </c>
      <c r="E12" s="29">
        <v>112000</v>
      </c>
      <c r="F12" s="29">
        <v>75000</v>
      </c>
      <c r="G12" s="29">
        <v>187000</v>
      </c>
      <c r="H12" s="37" t="s">
        <v>91</v>
      </c>
      <c r="I12" s="40">
        <v>14</v>
      </c>
      <c r="J12" s="41">
        <v>18</v>
      </c>
      <c r="K12" s="41">
        <v>9</v>
      </c>
      <c r="L12" s="41">
        <f t="shared" si="0"/>
        <v>27</v>
      </c>
      <c r="M12" s="40">
        <v>11</v>
      </c>
      <c r="N12" s="41">
        <v>15.83</v>
      </c>
      <c r="O12" s="41">
        <v>8</v>
      </c>
      <c r="P12" s="41">
        <f t="shared" si="1"/>
        <v>23.83</v>
      </c>
      <c r="Q12" s="42">
        <v>1000000</v>
      </c>
      <c r="R12" s="42">
        <v>1065000</v>
      </c>
    </row>
    <row r="13" spans="1:18" x14ac:dyDescent="0.2">
      <c r="A13" s="37" t="s">
        <v>119</v>
      </c>
      <c r="B13" s="37" t="s">
        <v>110</v>
      </c>
      <c r="C13" s="38" t="s">
        <v>120</v>
      </c>
      <c r="D13" s="39">
        <v>41800</v>
      </c>
      <c r="E13" s="29">
        <v>75000</v>
      </c>
      <c r="F13" s="29">
        <v>347520</v>
      </c>
      <c r="G13" s="29">
        <v>422520</v>
      </c>
      <c r="H13" s="37" t="s">
        <v>91</v>
      </c>
      <c r="I13" s="40">
        <v>15</v>
      </c>
      <c r="J13" s="41">
        <v>20</v>
      </c>
      <c r="K13" s="41">
        <v>9</v>
      </c>
      <c r="L13" s="41">
        <f t="shared" si="0"/>
        <v>29</v>
      </c>
      <c r="M13" s="40">
        <v>11</v>
      </c>
      <c r="N13" s="41">
        <v>23.9</v>
      </c>
      <c r="O13" s="41">
        <v>10.76</v>
      </c>
      <c r="P13" s="41">
        <f t="shared" si="1"/>
        <v>34.659999999999997</v>
      </c>
      <c r="Q13" s="42">
        <v>6950398</v>
      </c>
      <c r="R13" s="42">
        <v>7900000</v>
      </c>
    </row>
    <row r="14" spans="1:18" x14ac:dyDescent="0.2">
      <c r="A14" s="37" t="s">
        <v>121</v>
      </c>
      <c r="B14" s="37" t="s">
        <v>122</v>
      </c>
      <c r="C14" s="38" t="s">
        <v>123</v>
      </c>
      <c r="D14" s="39">
        <v>41821</v>
      </c>
      <c r="E14" s="29">
        <v>134000</v>
      </c>
      <c r="F14" s="29">
        <v>54684</v>
      </c>
      <c r="G14" s="29">
        <v>188684</v>
      </c>
      <c r="H14" s="37" t="s">
        <v>91</v>
      </c>
      <c r="I14" s="40">
        <v>31</v>
      </c>
      <c r="J14" s="41">
        <v>17.48</v>
      </c>
      <c r="K14" s="41">
        <v>3</v>
      </c>
      <c r="L14" s="41">
        <f t="shared" si="0"/>
        <v>20.48</v>
      </c>
      <c r="M14" s="40">
        <v>12</v>
      </c>
      <c r="N14" s="41">
        <v>19.649999999999999</v>
      </c>
      <c r="O14" s="41">
        <v>2.29</v>
      </c>
      <c r="P14" s="41">
        <f t="shared" si="1"/>
        <v>21.939999999999998</v>
      </c>
      <c r="Q14" s="42">
        <v>729126</v>
      </c>
      <c r="R14" s="42">
        <v>2151126</v>
      </c>
    </row>
    <row r="15" spans="1:18" x14ac:dyDescent="0.2">
      <c r="A15" s="37" t="s">
        <v>124</v>
      </c>
      <c r="B15" s="37" t="s">
        <v>93</v>
      </c>
      <c r="C15" s="38" t="s">
        <v>125</v>
      </c>
      <c r="D15" s="39">
        <v>41697</v>
      </c>
      <c r="E15" s="29">
        <v>238000</v>
      </c>
      <c r="F15" s="29">
        <v>297516</v>
      </c>
      <c r="G15" s="29">
        <v>535516</v>
      </c>
      <c r="H15" s="37" t="s">
        <v>126</v>
      </c>
      <c r="I15" s="40">
        <v>33</v>
      </c>
      <c r="J15" s="41">
        <v>20.190000000000001</v>
      </c>
      <c r="K15" s="41">
        <v>6.66</v>
      </c>
      <c r="L15" s="41">
        <f t="shared" si="0"/>
        <v>26.85</v>
      </c>
      <c r="M15" s="40">
        <v>11</v>
      </c>
      <c r="N15" s="41">
        <v>20.190000000000001</v>
      </c>
      <c r="O15" s="41">
        <v>2.04</v>
      </c>
      <c r="P15" s="41">
        <f t="shared" si="1"/>
        <v>22.23</v>
      </c>
      <c r="Q15" s="42">
        <v>5950320</v>
      </c>
      <c r="R15" s="42">
        <v>6200000</v>
      </c>
    </row>
    <row r="16" spans="1:18" x14ac:dyDescent="0.2">
      <c r="A16" s="37" t="s">
        <v>124</v>
      </c>
      <c r="B16" s="37" t="s">
        <v>93</v>
      </c>
      <c r="C16" s="38" t="s">
        <v>127</v>
      </c>
      <c r="D16" s="39">
        <v>41900</v>
      </c>
      <c r="E16" s="29">
        <v>380000</v>
      </c>
      <c r="F16" s="29">
        <v>20000</v>
      </c>
      <c r="G16" s="29">
        <v>400000</v>
      </c>
      <c r="H16" s="37" t="s">
        <v>91</v>
      </c>
      <c r="I16" s="40">
        <v>75</v>
      </c>
      <c r="J16" s="41">
        <v>16.899999999999999</v>
      </c>
      <c r="K16" s="41">
        <v>4</v>
      </c>
      <c r="L16" s="41">
        <f t="shared" si="0"/>
        <v>20.9</v>
      </c>
      <c r="M16" s="40">
        <v>16</v>
      </c>
      <c r="N16" s="43" t="s">
        <v>95</v>
      </c>
      <c r="O16" s="43" t="s">
        <v>95</v>
      </c>
      <c r="P16" s="43" t="s">
        <v>95</v>
      </c>
      <c r="Q16" s="42">
        <v>626883</v>
      </c>
      <c r="R16" s="42">
        <v>626883</v>
      </c>
    </row>
    <row r="17" spans="1:18" x14ac:dyDescent="0.2">
      <c r="A17" s="37" t="s">
        <v>128</v>
      </c>
      <c r="B17" s="37" t="s">
        <v>129</v>
      </c>
      <c r="C17" s="38" t="s">
        <v>154</v>
      </c>
      <c r="D17" s="39">
        <v>41795</v>
      </c>
      <c r="E17" s="29">
        <v>905000</v>
      </c>
      <c r="F17" s="29">
        <v>995000</v>
      </c>
      <c r="G17" s="29">
        <v>1900000</v>
      </c>
      <c r="H17" s="37" t="s">
        <v>91</v>
      </c>
      <c r="I17" s="40">
        <v>205</v>
      </c>
      <c r="J17" s="41">
        <v>42</v>
      </c>
      <c r="K17" s="41">
        <v>18</v>
      </c>
      <c r="L17" s="41">
        <f t="shared" si="0"/>
        <v>60</v>
      </c>
      <c r="M17" s="40">
        <v>43</v>
      </c>
      <c r="N17" s="41">
        <v>40.76</v>
      </c>
      <c r="O17" s="41">
        <v>4.5999999999999996</v>
      </c>
      <c r="P17" s="41">
        <f t="shared" ref="P17:P22" si="2">SUM(N17:O17)</f>
        <v>45.36</v>
      </c>
      <c r="Q17" s="42">
        <v>19900000</v>
      </c>
      <c r="R17" s="42">
        <v>30676000</v>
      </c>
    </row>
    <row r="18" spans="1:18" x14ac:dyDescent="0.2">
      <c r="A18" s="37" t="s">
        <v>130</v>
      </c>
      <c r="B18" s="37" t="s">
        <v>131</v>
      </c>
      <c r="C18" s="38" t="s">
        <v>132</v>
      </c>
      <c r="D18" s="39">
        <v>41915</v>
      </c>
      <c r="E18" s="29">
        <v>46000</v>
      </c>
      <c r="F18" s="29">
        <v>38035</v>
      </c>
      <c r="G18" s="29">
        <v>84035</v>
      </c>
      <c r="H18" s="37" t="s">
        <v>91</v>
      </c>
      <c r="I18" s="40">
        <v>15</v>
      </c>
      <c r="J18" s="41">
        <v>16.47</v>
      </c>
      <c r="K18" s="41">
        <v>2.0499999999999998</v>
      </c>
      <c r="L18" s="41">
        <f t="shared" si="0"/>
        <v>18.52</v>
      </c>
      <c r="M18" s="40">
        <v>3</v>
      </c>
      <c r="N18" s="41">
        <v>13.31</v>
      </c>
      <c r="O18" s="41">
        <v>0.28000000000000003</v>
      </c>
      <c r="P18" s="41">
        <f t="shared" si="2"/>
        <v>13.59</v>
      </c>
      <c r="Q18" s="42">
        <v>507135</v>
      </c>
      <c r="R18" s="42">
        <v>507135</v>
      </c>
    </row>
    <row r="19" spans="1:18" x14ac:dyDescent="0.2">
      <c r="A19" s="37" t="s">
        <v>133</v>
      </c>
      <c r="B19" s="37" t="s">
        <v>134</v>
      </c>
      <c r="C19" s="38" t="s">
        <v>135</v>
      </c>
      <c r="D19" s="39">
        <v>41747</v>
      </c>
      <c r="E19" s="29">
        <v>413000</v>
      </c>
      <c r="F19" s="29">
        <v>467000</v>
      </c>
      <c r="G19" s="29">
        <v>880000</v>
      </c>
      <c r="H19" s="37" t="s">
        <v>91</v>
      </c>
      <c r="I19" s="40">
        <v>40</v>
      </c>
      <c r="J19" s="41">
        <v>23</v>
      </c>
      <c r="K19" s="41">
        <v>8</v>
      </c>
      <c r="L19" s="41">
        <f t="shared" si="0"/>
        <v>31</v>
      </c>
      <c r="M19" s="40">
        <v>33</v>
      </c>
      <c r="N19" s="41">
        <v>21.86</v>
      </c>
      <c r="O19" s="41">
        <v>7.28</v>
      </c>
      <c r="P19" s="41">
        <f t="shared" si="2"/>
        <v>29.14</v>
      </c>
      <c r="Q19" s="42">
        <v>6230552</v>
      </c>
      <c r="R19" s="42">
        <v>8437552</v>
      </c>
    </row>
    <row r="20" spans="1:18" x14ac:dyDescent="0.2">
      <c r="A20" s="37" t="s">
        <v>136</v>
      </c>
      <c r="B20" s="37" t="s">
        <v>93</v>
      </c>
      <c r="C20" s="38" t="s">
        <v>137</v>
      </c>
      <c r="D20" s="39">
        <v>41795</v>
      </c>
      <c r="E20" s="29">
        <v>500000</v>
      </c>
      <c r="F20" s="29">
        <v>300000</v>
      </c>
      <c r="G20" s="29">
        <v>800000</v>
      </c>
      <c r="H20" s="37" t="s">
        <v>91</v>
      </c>
      <c r="I20" s="40">
        <v>100</v>
      </c>
      <c r="J20" s="41">
        <v>32</v>
      </c>
      <c r="K20" s="41">
        <v>14</v>
      </c>
      <c r="L20" s="41">
        <f t="shared" si="0"/>
        <v>46</v>
      </c>
      <c r="M20" s="40">
        <v>18</v>
      </c>
      <c r="N20" s="41">
        <v>21.82</v>
      </c>
      <c r="O20" s="41">
        <v>4.47</v>
      </c>
      <c r="P20" s="41">
        <f t="shared" si="2"/>
        <v>26.29</v>
      </c>
      <c r="Q20" s="42">
        <v>6000000</v>
      </c>
      <c r="R20" s="42">
        <v>22200000</v>
      </c>
    </row>
    <row r="21" spans="1:18" x14ac:dyDescent="0.2">
      <c r="A21" s="37" t="s">
        <v>138</v>
      </c>
      <c r="B21" s="37" t="s">
        <v>139</v>
      </c>
      <c r="C21" s="38" t="s">
        <v>140</v>
      </c>
      <c r="D21" s="39">
        <v>41782</v>
      </c>
      <c r="E21" s="29">
        <v>420000</v>
      </c>
      <c r="F21" s="29">
        <v>330000</v>
      </c>
      <c r="G21" s="29">
        <v>750000</v>
      </c>
      <c r="H21" s="37" t="s">
        <v>91</v>
      </c>
      <c r="I21" s="40">
        <v>100</v>
      </c>
      <c r="J21" s="41">
        <v>16</v>
      </c>
      <c r="K21" s="41">
        <v>7</v>
      </c>
      <c r="L21" s="41">
        <f t="shared" si="0"/>
        <v>23</v>
      </c>
      <c r="M21" s="40">
        <v>14</v>
      </c>
      <c r="N21" s="41">
        <v>18.21</v>
      </c>
      <c r="O21" s="43" t="s">
        <v>95</v>
      </c>
      <c r="P21" s="41">
        <f t="shared" si="2"/>
        <v>18.21</v>
      </c>
      <c r="Q21" s="42">
        <v>4462249</v>
      </c>
      <c r="R21" s="42">
        <v>11750000</v>
      </c>
    </row>
    <row r="22" spans="1:18" x14ac:dyDescent="0.2">
      <c r="A22" s="37" t="s">
        <v>141</v>
      </c>
      <c r="B22" s="37" t="s">
        <v>142</v>
      </c>
      <c r="C22" s="38" t="s">
        <v>143</v>
      </c>
      <c r="D22" s="39">
        <v>41894</v>
      </c>
      <c r="E22" s="29">
        <v>361000</v>
      </c>
      <c r="F22" s="29">
        <v>263266</v>
      </c>
      <c r="G22" s="29">
        <v>624266</v>
      </c>
      <c r="H22" s="37" t="s">
        <v>91</v>
      </c>
      <c r="I22" s="40">
        <v>25</v>
      </c>
      <c r="J22" s="41">
        <v>23.43</v>
      </c>
      <c r="K22" s="41">
        <v>2.72</v>
      </c>
      <c r="L22" s="41">
        <f t="shared" si="0"/>
        <v>26.15</v>
      </c>
      <c r="M22" s="40">
        <v>25</v>
      </c>
      <c r="N22" s="41">
        <v>24.48</v>
      </c>
      <c r="O22" s="41">
        <v>3.36</v>
      </c>
      <c r="P22" s="41">
        <f t="shared" si="2"/>
        <v>27.84</v>
      </c>
      <c r="Q22" s="42">
        <v>3510218</v>
      </c>
      <c r="R22" s="42">
        <v>5980218</v>
      </c>
    </row>
    <row r="23" spans="1:18" x14ac:dyDescent="0.2">
      <c r="A23" s="37" t="s">
        <v>144</v>
      </c>
      <c r="B23" s="37" t="s">
        <v>129</v>
      </c>
      <c r="C23" s="38" t="s">
        <v>145</v>
      </c>
      <c r="D23" s="39">
        <v>41717</v>
      </c>
      <c r="E23" s="29">
        <v>360000</v>
      </c>
      <c r="F23" s="29">
        <v>138100</v>
      </c>
      <c r="G23" s="29">
        <v>498100</v>
      </c>
      <c r="H23" s="37" t="s">
        <v>91</v>
      </c>
      <c r="I23" s="40">
        <v>55</v>
      </c>
      <c r="J23" s="41">
        <v>21</v>
      </c>
      <c r="K23" s="41">
        <v>7</v>
      </c>
      <c r="L23" s="41">
        <f t="shared" si="0"/>
        <v>28</v>
      </c>
      <c r="M23" s="40">
        <v>45</v>
      </c>
      <c r="N23" s="43" t="s">
        <v>95</v>
      </c>
      <c r="O23" s="43" t="s">
        <v>95</v>
      </c>
      <c r="P23" s="43" t="s">
        <v>95</v>
      </c>
      <c r="Q23" s="42">
        <v>2762000</v>
      </c>
      <c r="R23" s="42">
        <v>7762000</v>
      </c>
    </row>
    <row r="24" spans="1:18" x14ac:dyDescent="0.2">
      <c r="A24" s="37" t="s">
        <v>146</v>
      </c>
      <c r="B24" s="37" t="s">
        <v>147</v>
      </c>
      <c r="C24" s="38" t="s">
        <v>148</v>
      </c>
      <c r="D24" s="39">
        <v>41920</v>
      </c>
      <c r="E24" s="29">
        <v>0</v>
      </c>
      <c r="F24" s="29">
        <v>175000</v>
      </c>
      <c r="G24" s="29">
        <v>175000</v>
      </c>
      <c r="H24" s="37" t="s">
        <v>91</v>
      </c>
      <c r="I24" s="40">
        <v>12</v>
      </c>
      <c r="J24" s="41">
        <v>18.579999999999998</v>
      </c>
      <c r="K24" s="41">
        <v>4.29</v>
      </c>
      <c r="L24" s="41">
        <f t="shared" si="0"/>
        <v>22.869999999999997</v>
      </c>
      <c r="M24" s="40">
        <v>10</v>
      </c>
      <c r="N24" s="43" t="s">
        <v>95</v>
      </c>
      <c r="O24" s="43" t="s">
        <v>95</v>
      </c>
      <c r="P24" s="43" t="s">
        <v>95</v>
      </c>
      <c r="Q24" s="42">
        <v>2900000</v>
      </c>
      <c r="R24" s="42">
        <v>3300000</v>
      </c>
    </row>
    <row r="25" spans="1:18" ht="15" x14ac:dyDescent="0.25">
      <c r="A25" s="44" t="s">
        <v>171</v>
      </c>
      <c r="B25" s="44" t="s">
        <v>171</v>
      </c>
      <c r="C25" s="44" t="s">
        <v>171</v>
      </c>
      <c r="D25" s="45">
        <f>COUNT(G2:G24)</f>
        <v>23</v>
      </c>
      <c r="E25" s="46">
        <f>SUM(E2:E24)</f>
        <v>5782000</v>
      </c>
      <c r="F25" s="46">
        <f>SUM(F2:F24)</f>
        <v>5395688</v>
      </c>
      <c r="G25" s="46">
        <f>SUM(G2:G24)</f>
        <v>11177688</v>
      </c>
      <c r="H25" s="45"/>
      <c r="I25" s="47">
        <f>SUM(I2:I24)</f>
        <v>1082</v>
      </c>
      <c r="J25" s="48">
        <f>AVERAGE(J2:J24)</f>
        <v>22.106521739130432</v>
      </c>
      <c r="K25" s="48">
        <f>AVERAGE(K2:K24)</f>
        <v>6.4817391304347822</v>
      </c>
      <c r="L25" s="48">
        <f t="shared" si="0"/>
        <v>28.588260869565215</v>
      </c>
      <c r="M25" s="47">
        <f>SUM(M2:M24)</f>
        <v>517</v>
      </c>
      <c r="N25" s="48">
        <f>AVERAGE(N2:N24)</f>
        <v>21.911052631578947</v>
      </c>
      <c r="O25" s="48">
        <f>AVERAGE(O2:O24)</f>
        <v>5.6206666666666658</v>
      </c>
      <c r="P25" s="48">
        <f>AVERAGE(P2:P24)</f>
        <v>26.348421052631576</v>
      </c>
      <c r="Q25" s="49">
        <f>SUM(Q2:Q24)</f>
        <v>103726852</v>
      </c>
      <c r="R25" s="50">
        <f>SUM(R2:R24)</f>
        <v>243287067</v>
      </c>
    </row>
    <row r="27" spans="1:18" ht="16.5" x14ac:dyDescent="0.2">
      <c r="A27" s="51" t="s">
        <v>181</v>
      </c>
    </row>
    <row r="28" spans="1:18" ht="16.5" x14ac:dyDescent="0.2">
      <c r="A28" s="51" t="s">
        <v>182</v>
      </c>
    </row>
    <row r="29" spans="1:18" ht="16.5" x14ac:dyDescent="0.2">
      <c r="A29" s="51" t="s">
        <v>183</v>
      </c>
    </row>
  </sheetData>
  <pageMargins left="0.7" right="0.7" top="0.75" bottom="0.75" header="0.3" footer="0.3"/>
  <pageSetup scale="42" fitToHeight="0" orientation="landscape" r:id="rId1"/>
  <headerFooter>
    <oddHeader>&amp;C&amp;"Arial,Bold"&amp;12Summary of 2014 Job Creation Fund Projects Reported by Businesses in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workbookViewId="0">
      <selection activeCell="E15" sqref="E15"/>
    </sheetView>
  </sheetViews>
  <sheetFormatPr defaultRowHeight="14.25" x14ac:dyDescent="0.2"/>
  <cols>
    <col min="1" max="1" width="14.85546875" style="5" bestFit="1" customWidth="1"/>
    <col min="2" max="2" width="17.85546875" style="5" bestFit="1" customWidth="1"/>
    <col min="3" max="3" width="16.85546875" style="5" customWidth="1"/>
    <col min="4" max="4" width="15.5703125" style="5" bestFit="1" customWidth="1"/>
    <col min="5" max="5" width="13.85546875" style="5" bestFit="1" customWidth="1"/>
    <col min="6" max="6" width="25.7109375" style="5" customWidth="1"/>
    <col min="7" max="7" width="16.140625" style="5" customWidth="1"/>
    <col min="8" max="8" width="21.42578125" style="5" customWidth="1"/>
    <col min="9" max="9" width="23.7109375" style="5" customWidth="1"/>
    <col min="10" max="10" width="17.28515625" style="5" customWidth="1"/>
    <col min="11" max="11" width="20.140625" style="5" customWidth="1"/>
    <col min="12" max="12" width="19.42578125" style="5" bestFit="1" customWidth="1"/>
    <col min="13" max="16384" width="9.140625" style="5"/>
  </cols>
  <sheetData>
    <row r="1" spans="1:12" ht="60" x14ac:dyDescent="0.25">
      <c r="A1" s="54" t="s">
        <v>75</v>
      </c>
      <c r="B1" s="54" t="s">
        <v>76</v>
      </c>
      <c r="C1" s="55" t="s">
        <v>184</v>
      </c>
      <c r="D1" s="54" t="s">
        <v>155</v>
      </c>
      <c r="E1" s="54" t="s">
        <v>185</v>
      </c>
      <c r="F1" s="54" t="s">
        <v>156</v>
      </c>
      <c r="G1" s="34" t="s">
        <v>157</v>
      </c>
      <c r="H1" s="34" t="s">
        <v>158</v>
      </c>
      <c r="I1" s="34" t="s">
        <v>159</v>
      </c>
      <c r="J1" s="34" t="s">
        <v>160</v>
      </c>
      <c r="K1" s="34" t="s">
        <v>161</v>
      </c>
      <c r="L1" s="33" t="s">
        <v>186</v>
      </c>
    </row>
    <row r="2" spans="1:12" ht="28.5" x14ac:dyDescent="0.2">
      <c r="A2" s="56" t="s">
        <v>162</v>
      </c>
      <c r="B2" s="56" t="s">
        <v>163</v>
      </c>
      <c r="C2" s="57" t="s">
        <v>164</v>
      </c>
      <c r="D2" s="58">
        <v>41913</v>
      </c>
      <c r="E2" s="59">
        <v>100000</v>
      </c>
      <c r="F2" s="74" t="s">
        <v>165</v>
      </c>
      <c r="G2" s="60">
        <v>20</v>
      </c>
      <c r="H2" s="61">
        <v>5</v>
      </c>
      <c r="I2" s="62">
        <v>14</v>
      </c>
      <c r="J2" s="63">
        <v>8</v>
      </c>
      <c r="K2" s="62">
        <v>14</v>
      </c>
      <c r="L2" s="64">
        <v>1500000</v>
      </c>
    </row>
    <row r="3" spans="1:12" ht="28.5" x14ac:dyDescent="0.2">
      <c r="A3" s="56" t="s">
        <v>166</v>
      </c>
      <c r="B3" s="56" t="s">
        <v>167</v>
      </c>
      <c r="C3" s="57" t="s">
        <v>168</v>
      </c>
      <c r="D3" s="58">
        <v>41913</v>
      </c>
      <c r="E3" s="59">
        <v>50000</v>
      </c>
      <c r="F3" s="74" t="s">
        <v>169</v>
      </c>
      <c r="G3" s="60">
        <v>10</v>
      </c>
      <c r="H3" s="61">
        <v>2</v>
      </c>
      <c r="I3" s="62">
        <v>15</v>
      </c>
      <c r="J3" s="65">
        <v>2</v>
      </c>
      <c r="K3" s="62">
        <v>15.75</v>
      </c>
      <c r="L3" s="64">
        <v>735000</v>
      </c>
    </row>
    <row r="4" spans="1:12" ht="15" x14ac:dyDescent="0.25">
      <c r="A4" s="66" t="s">
        <v>171</v>
      </c>
      <c r="B4" s="9" t="s">
        <v>171</v>
      </c>
      <c r="C4" s="9" t="s">
        <v>171</v>
      </c>
      <c r="D4" s="67">
        <f>COUNT(E2:E3)</f>
        <v>2</v>
      </c>
      <c r="E4" s="68">
        <f>SUM(E2:E3)</f>
        <v>150000</v>
      </c>
      <c r="F4" s="9" t="s">
        <v>171</v>
      </c>
      <c r="G4" s="69">
        <f>SUM(G2:G3)</f>
        <v>30</v>
      </c>
      <c r="H4" s="70">
        <f>SUM(H2:H3)</f>
        <v>7</v>
      </c>
      <c r="I4" s="71">
        <f>AVERAGE(I2:I3)</f>
        <v>14.5</v>
      </c>
      <c r="J4" s="69">
        <f>SUM(J2:J3)</f>
        <v>10</v>
      </c>
      <c r="K4" s="71">
        <f>AVERAGE(K2:K3)</f>
        <v>14.875</v>
      </c>
      <c r="L4" s="72">
        <f>SUM(L2:L3)</f>
        <v>2235000</v>
      </c>
    </row>
    <row r="6" spans="1:12" x14ac:dyDescent="0.2">
      <c r="A6" s="1" t="s">
        <v>170</v>
      </c>
      <c r="I6" s="73"/>
    </row>
    <row r="7" spans="1:12" x14ac:dyDescent="0.2">
      <c r="A7" s="1" t="s">
        <v>187</v>
      </c>
    </row>
    <row r="8" spans="1:12" x14ac:dyDescent="0.2">
      <c r="A8" s="1" t="s">
        <v>188</v>
      </c>
    </row>
  </sheetData>
  <pageMargins left="0.7" right="0.7" top="0.75" bottom="0.75" header="0.3" footer="0.3"/>
  <pageSetup scale="54" orientation="landscape" r:id="rId1"/>
  <headerFooter>
    <oddHeader>&amp;C&amp;"Arial,Bold"&amp;12Summary of 2014 Greater Minnesota Expansion Fund Projects Reported by Businesses in 2016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660DB0-D14B-4177-AF02-63A4CCEA9609}"/>
</file>

<file path=customXml/itemProps2.xml><?xml version="1.0" encoding="utf-8"?>
<ds:datastoreItem xmlns:ds="http://schemas.openxmlformats.org/officeDocument/2006/customXml" ds:itemID="{0381B830-99A8-4E2A-9A4F-BBE49B868FB0}"/>
</file>

<file path=customXml/itemProps3.xml><?xml version="1.0" encoding="utf-8"?>
<ds:datastoreItem xmlns:ds="http://schemas.openxmlformats.org/officeDocument/2006/customXml" ds:itemID="{4D948E4F-0A1C-4DE3-BB98-A19959414C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Appendix C 2014 MBAF</vt:lpstr>
      <vt:lpstr>Appendix C 2014 MFAF</vt:lpstr>
      <vt:lpstr>Appendix C 2014 Job Creation</vt:lpstr>
      <vt:lpstr>Appendix C 2014 MN Expansion</vt:lpstr>
    </vt:vector>
  </TitlesOfParts>
  <Company>DEED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C 2014 MBAF Project Summary </dc:title>
  <dc:subject>2016 Business Assistance Report</dc:subject>
  <dc:creator>Ed Hodder</dc:creator>
  <cp:lastModifiedBy>Ed Hodder</cp:lastModifiedBy>
  <cp:lastPrinted>2017-02-23T16:53:43Z</cp:lastPrinted>
  <dcterms:created xsi:type="dcterms:W3CDTF">2012-02-29T21:43:47Z</dcterms:created>
  <dcterms:modified xsi:type="dcterms:W3CDTF">2017-02-23T16:53:48Z</dcterms:modified>
</cp:coreProperties>
</file>